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arant\Desktop\"/>
    </mc:Choice>
  </mc:AlternateContent>
  <bookViews>
    <workbookView xWindow="0" yWindow="0" windowWidth="20490" windowHeight="7620" activeTab="1"/>
  </bookViews>
  <sheets>
    <sheet name="2011-2015" sheetId="4" r:id="rId1"/>
    <sheet name="2016-2019" sheetId="1" r:id="rId2"/>
  </sheets>
  <definedNames>
    <definedName name="_xlnm._FilterDatabase" localSheetId="0" hidden="1">'2011-2015'!$A$1:$I$7</definedName>
    <definedName name="_xlnm._FilterDatabase" localSheetId="1" hidden="1">'2016-2019'!$A$8:$L$33</definedName>
    <definedName name="_xlnm.Print_Area" localSheetId="0">'2011-2015'!$A$1:$J$53</definedName>
    <definedName name="_xlnm.Print_Area" localSheetId="1">'2016-2019'!$A$1:$M$84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E23" i="1"/>
  <c r="L22" i="1"/>
  <c r="E22" i="1"/>
  <c r="E21" i="1"/>
  <c r="E20" i="1"/>
  <c r="E19" i="1"/>
  <c r="L18" i="1"/>
  <c r="E18" i="1"/>
  <c r="E17" i="1"/>
  <c r="E16" i="1"/>
  <c r="E15" i="1"/>
  <c r="E14" i="1"/>
  <c r="E13" i="1"/>
  <c r="E12" i="1"/>
  <c r="L11" i="1"/>
  <c r="E11" i="1"/>
  <c r="E24" i="1"/>
  <c r="E25" i="1"/>
  <c r="E26" i="1"/>
  <c r="E27" i="1"/>
  <c r="L27" i="1"/>
  <c r="E28" i="1"/>
  <c r="E29" i="1"/>
  <c r="L29" i="1"/>
  <c r="E34" i="1"/>
  <c r="E35" i="1"/>
  <c r="E36" i="1"/>
  <c r="E42" i="1"/>
  <c r="L57" i="1" l="1"/>
  <c r="L39" i="1" l="1"/>
  <c r="E83" i="1" l="1"/>
  <c r="E82" i="1"/>
  <c r="E81" i="1" l="1"/>
  <c r="E79" i="1"/>
  <c r="E80" i="1"/>
  <c r="E71" i="1"/>
  <c r="L73" i="1"/>
  <c r="E73" i="1"/>
  <c r="E70" i="1"/>
  <c r="E78" i="1"/>
  <c r="E69" i="1"/>
  <c r="E74" i="1"/>
  <c r="E72" i="1"/>
  <c r="E63" i="1"/>
  <c r="E68" i="1" l="1"/>
  <c r="E77" i="1"/>
  <c r="L75" i="1"/>
  <c r="E75" i="1"/>
  <c r="E65" i="1"/>
  <c r="E56" i="1"/>
  <c r="E58" i="1"/>
  <c r="E64" i="1"/>
  <c r="E61" i="1"/>
  <c r="E55" i="1"/>
  <c r="E54" i="1"/>
  <c r="E57" i="1"/>
  <c r="E66" i="1"/>
  <c r="E59" i="1"/>
  <c r="E53" i="1"/>
  <c r="E52" i="1"/>
  <c r="E49" i="1"/>
  <c r="E46" i="1"/>
  <c r="E51" i="1"/>
  <c r="E43" i="1"/>
  <c r="E50" i="1"/>
  <c r="E41" i="1" l="1"/>
  <c r="E60" i="1"/>
  <c r="E38" i="1"/>
  <c r="E37" i="1"/>
  <c r="E40" i="1"/>
  <c r="E48" i="1"/>
</calcChain>
</file>

<file path=xl/sharedStrings.xml><?xml version="1.0" encoding="utf-8"?>
<sst xmlns="http://schemas.openxmlformats.org/spreadsheetml/2006/main" count="856" uniqueCount="588">
  <si>
    <t>L.p.</t>
  </si>
  <si>
    <r>
      <rPr>
        <b/>
        <sz val="8"/>
        <color theme="1"/>
        <rFont val="Calibri"/>
        <family val="2"/>
        <charset val="238"/>
        <scheme val="minor"/>
      </rPr>
      <t xml:space="preserve">SPRAWA </t>
    </r>
    <r>
      <rPr>
        <sz val="8"/>
        <color theme="1"/>
        <rFont val="Calibri"/>
        <family val="2"/>
        <charset val="238"/>
        <scheme val="minor"/>
      </rPr>
      <t xml:space="preserve">
(krótka treść)</t>
    </r>
  </si>
  <si>
    <t>OD KOGO WPŁYNĘŁA</t>
  </si>
  <si>
    <t>Termin 
odstapienia</t>
  </si>
  <si>
    <t>ODBIÓR</t>
  </si>
  <si>
    <t>Gwarancja</t>
  </si>
  <si>
    <t>INNE</t>
  </si>
  <si>
    <t>Partycypacja</t>
  </si>
  <si>
    <t>NAZWA</t>
  </si>
  <si>
    <t>ZNAK PISMA</t>
  </si>
  <si>
    <t>DATA UMOWY</t>
  </si>
  <si>
    <t>netto</t>
  </si>
  <si>
    <t>1.</t>
  </si>
  <si>
    <t xml:space="preserve">2. </t>
  </si>
  <si>
    <t>3.</t>
  </si>
  <si>
    <t>Zaułek Piotra Majchrzaka</t>
  </si>
  <si>
    <t>Student Depot Flamenco Sp. z o.o. 
Al. Szucha 6, Warszawa</t>
  </si>
  <si>
    <t>UMOWA</t>
  </si>
  <si>
    <t>3 lata</t>
  </si>
  <si>
    <t xml:space="preserve">4. </t>
  </si>
  <si>
    <t>PKS - Matyi, Przemysłowa, Wujka, Wierzbięcice, Królowej Jadwigi</t>
  </si>
  <si>
    <t>A17 Sp. z o.o.
al. Jana Pawła II 17, 00-854 Warszawa</t>
  </si>
  <si>
    <t>12.04.2019</t>
  </si>
  <si>
    <t xml:space="preserve">4 lata </t>
  </si>
  <si>
    <t xml:space="preserve">5. </t>
  </si>
  <si>
    <t xml:space="preserve">6. </t>
  </si>
  <si>
    <t>Krysiewicza - Ogrodowa</t>
  </si>
  <si>
    <t>Constructa Plus Sp. z o.o. Sp. k.
ul. Małopolska 8, Poznań</t>
  </si>
  <si>
    <t>31.07.2019</t>
  </si>
  <si>
    <t xml:space="preserve">7. </t>
  </si>
  <si>
    <t>Ceglana</t>
  </si>
  <si>
    <t>Poznań Kartuska Sp. z o.o., Sp. k.
ul. Głogowska 358A, Poznań</t>
  </si>
  <si>
    <t>UMOWA
ZRID</t>
  </si>
  <si>
    <t>do odbioru</t>
  </si>
  <si>
    <t>I etap
 -9.07.2019
-11.07.19 K.D</t>
  </si>
  <si>
    <t xml:space="preserve">8. </t>
  </si>
  <si>
    <t>Na Podgórniku</t>
  </si>
  <si>
    <t>Ataner Sp. z o.o.
ul. Towarowa 35, Poznań</t>
  </si>
  <si>
    <t>4 lata</t>
  </si>
  <si>
    <t xml:space="preserve">9. </t>
  </si>
  <si>
    <t>Wrzoska</t>
  </si>
  <si>
    <t>Szpitale Wielkopolski Sp. z o.o.
ul. Lutycka 34, Poznań</t>
  </si>
  <si>
    <t>bezterminowo</t>
  </si>
  <si>
    <t>brak info</t>
  </si>
  <si>
    <t>11.</t>
  </si>
  <si>
    <t>Szafran</t>
  </si>
  <si>
    <t>MBM Invest Sp. z o.o.
ul.Obornicka 263, 60-693 Poznań</t>
  </si>
  <si>
    <t>12.</t>
  </si>
  <si>
    <t>brak</t>
  </si>
  <si>
    <t>13.</t>
  </si>
  <si>
    <t>14.</t>
  </si>
  <si>
    <t>15.</t>
  </si>
  <si>
    <t>Kurpińskiego Wojciechowskiego</t>
  </si>
  <si>
    <t>Terra Haus Sp. z o.o.
ul. F. Nowowiejskiego 10/6
61 - 731 Poznań</t>
  </si>
  <si>
    <t>brak odstępstawa na chodnik</t>
  </si>
  <si>
    <t>18.</t>
  </si>
  <si>
    <t>Druskiennicka</t>
  </si>
  <si>
    <t>Wechta Inwestycje Sp. z o.o.
ul. Poznańska 41, Słupca  62-400</t>
  </si>
  <si>
    <t>15.10.2019</t>
  </si>
  <si>
    <t>przekazanie po pracach Veolii</t>
  </si>
  <si>
    <t>19.</t>
  </si>
  <si>
    <t>Tylne Chwaliszewo</t>
  </si>
  <si>
    <t>ATAL S.A. ul. Stawowa 27, Cieszyn
wcześniej
SGI S.A. ul. Zbożowa 4, Szczecin</t>
  </si>
  <si>
    <t>20.</t>
  </si>
  <si>
    <t>21.</t>
  </si>
  <si>
    <t xml:space="preserve">5 lat </t>
  </si>
  <si>
    <t>22.</t>
  </si>
  <si>
    <t>23.</t>
  </si>
  <si>
    <t>24.</t>
  </si>
  <si>
    <t>25.</t>
  </si>
  <si>
    <t>Wagrowska</t>
  </si>
  <si>
    <t>UMOWA 
ZRiD</t>
  </si>
  <si>
    <t>31.12.2020</t>
  </si>
  <si>
    <t>26.</t>
  </si>
  <si>
    <t>Sycowska</t>
  </si>
  <si>
    <t>Prologis Poland XLIII Sp. z o.o.
ul. Złota 59, Warszawa</t>
  </si>
  <si>
    <t xml:space="preserve"> </t>
  </si>
  <si>
    <t>etap I 
do odbioru</t>
  </si>
  <si>
    <t>28.</t>
  </si>
  <si>
    <t>5 lat</t>
  </si>
  <si>
    <t>Świerzawska</t>
  </si>
  <si>
    <t>32.</t>
  </si>
  <si>
    <t>33.</t>
  </si>
  <si>
    <t>Hetmańska</t>
  </si>
  <si>
    <t>NCT I sp. z o.o S.K.A.
ul. Banderii 4 lok. 37
01 - 164 Warszawa</t>
  </si>
  <si>
    <t>UMOWA 
+ aneks 1</t>
  </si>
  <si>
    <t>dwa etapy</t>
  </si>
  <si>
    <t>34.</t>
  </si>
  <si>
    <t>38.</t>
  </si>
  <si>
    <t>39.</t>
  </si>
  <si>
    <t>42.</t>
  </si>
  <si>
    <t>49.</t>
  </si>
  <si>
    <t>Naramowicka/ Serbska</t>
  </si>
  <si>
    <t>Unidevelopment (Monday)</t>
  </si>
  <si>
    <t>02.12.2019</t>
  </si>
  <si>
    <t>50.</t>
  </si>
  <si>
    <t>Rzepeckiej</t>
  </si>
  <si>
    <t>SKY Investments Sp. z o.o.
ul. Hetmańska 91 lok.1.02, 
61 - 514 Poznań</t>
  </si>
  <si>
    <t>51.</t>
  </si>
  <si>
    <t>Niemena</t>
  </si>
  <si>
    <t>Atal Sp. zo.o.
ul. Stawowa 27,Cieszyn 43-400</t>
  </si>
  <si>
    <t>Św.Wawrzyńca</t>
  </si>
  <si>
    <t>53.</t>
  </si>
  <si>
    <t>Poetycka/Literacka</t>
  </si>
  <si>
    <t>JAKON NOWA Sp. z o.o. Sp.k.
ul. Sowia 4
62 – 080 Tarnowo Podgórne</t>
  </si>
  <si>
    <t>31.12.2018</t>
  </si>
  <si>
    <t>14.08.2019</t>
  </si>
  <si>
    <t>54.</t>
  </si>
  <si>
    <t>Dmowskiego</t>
  </si>
  <si>
    <t>LHInvest sp. z o.o. Sp.k. 
ul. Wiejska 8/1, Poznań 61-019</t>
  </si>
  <si>
    <t>31.12.2019</t>
  </si>
  <si>
    <t>20.01.2020</t>
  </si>
  <si>
    <t>Murapol Nord sp. z o.o. Partner Sp. z o.o. Sp.k.
ul. Partyzantów 49, 43-300 Bielsko Biała</t>
  </si>
  <si>
    <t>2.</t>
  </si>
  <si>
    <t>4.</t>
  </si>
  <si>
    <t>8.</t>
  </si>
  <si>
    <t>9.</t>
  </si>
  <si>
    <t>10.</t>
  </si>
  <si>
    <t>Czechosłowacka</t>
  </si>
  <si>
    <t>Aparton Sp. zo.o. Sp.k
ul. Warszawska 13/6
62-300 Września</t>
  </si>
  <si>
    <t>Jasielska Zakopiańska Druskienicka</t>
  </si>
  <si>
    <t>PWD Developer Spółka z o.o.
ul. Kasprzaka 62
60-245 Poznań</t>
  </si>
  <si>
    <t>UMOWA
ZRiD</t>
  </si>
  <si>
    <t>Poszwińskiego</t>
  </si>
  <si>
    <t>Jeronimo Martins Polska S.A. 
ul. Żniwna 5
Kostrzyn</t>
  </si>
  <si>
    <t>31.03.2019</t>
  </si>
  <si>
    <t>ATANER sp. z o.o. 
ul. Towarowa 35 Poznań</t>
  </si>
  <si>
    <t>Garbary</t>
  </si>
  <si>
    <t>Echo Investment S.A.
al. Solidarności 36, Kielce</t>
  </si>
  <si>
    <t>ATAL S.A. 
ul. Stawowa 27, 43-400 Cieszyn</t>
  </si>
  <si>
    <t>Czarna Rola</t>
  </si>
  <si>
    <t>31.12.2021</t>
  </si>
  <si>
    <t>Pszczyńska I</t>
  </si>
  <si>
    <t>KB Inwestycje 2 sp. z o.o. spółka komandytowa
ul. Chartowo 27/32 Poznań</t>
  </si>
  <si>
    <t>Rataje</t>
  </si>
  <si>
    <t>Studniarskiego</t>
  </si>
  <si>
    <t>Żółnierzy Wyklętych</t>
  </si>
  <si>
    <t>PTBS Sp. z o.o.
ul. Konfederacka 4 
60-281 Poznań</t>
  </si>
  <si>
    <t>25.10.2019</t>
  </si>
  <si>
    <t xml:space="preserve">Wołynki/Luboińskiej boczne od Dymka </t>
  </si>
  <si>
    <t>Murapol Projekt 35 Sp.z o.o.
ul. Partyzantów 49, 
43 - 300 Bielsko-Biała</t>
  </si>
  <si>
    <t>31.12.2023</t>
  </si>
  <si>
    <t>Uradzka</t>
  </si>
  <si>
    <t>At Inwest Sp. z o.o. Sp.K. 
ul. Św.Marcin 29/8, 
61-806 Poznań</t>
  </si>
  <si>
    <t>17.07.2019</t>
  </si>
  <si>
    <t>Urbanowska, Drzymały</t>
  </si>
  <si>
    <t>31.08.2020</t>
  </si>
  <si>
    <t>Hulewiczów</t>
  </si>
  <si>
    <t>ZKZL Sp. zo.o. 
ul. Matejki 57, 60-770 Poznań</t>
  </si>
  <si>
    <t>Torowa</t>
  </si>
  <si>
    <t xml:space="preserve">„Karlik” Sp. j, Grupa Karlik Sp. j., R. Karlik Sp. K., Firma Karlik  Sp. j. ul. Kaliska 28, 61 – 131 Poznań, </t>
  </si>
  <si>
    <t>4.12.2019</t>
  </si>
  <si>
    <t>Budimex Nieruchomości Sp. z o.o.
ul. Stawki 40, Warszawa</t>
  </si>
  <si>
    <t>23 KD-D</t>
  </si>
  <si>
    <t xml:space="preserve">Bouygues Immobilier Polska sp. z o.o. 
Al. Armii Ludowej 14
00 – 638 Warszawa </t>
  </si>
  <si>
    <t>30.05.2021r</t>
  </si>
  <si>
    <t>3 lata zieleń</t>
  </si>
  <si>
    <t>Głogowska/Górki</t>
  </si>
  <si>
    <t>Giant Invest Sp. z o.o. Sp. k,
ul. Grunwaldzka 34a, 
60 - 786 Poznań</t>
  </si>
  <si>
    <t>30.05.2019</t>
  </si>
  <si>
    <t>04.03.2020</t>
  </si>
  <si>
    <t>Milczańska</t>
  </si>
  <si>
    <t>Dobrzyńskiej-Rybickiej (8KD-L), Sławskiej -Lipczyńskiej (9KD-L), Dworzeckiego (9KD-D)</t>
  </si>
  <si>
    <t>Jakon Nowa Sp. zo.o. Sp.k
ul. Sowia 4, 
62-080 Tarnowo Podgórne</t>
  </si>
  <si>
    <t>30.06.2021</t>
  </si>
  <si>
    <t>21KD-D przy MILCZAŃSKIEJ
(Brneńska)</t>
  </si>
  <si>
    <t xml:space="preserve">Nexity Polska - 
NP 19 Sp. zo.o. Sp. k
Warszawa  al. Jerozolimskie 98, </t>
  </si>
  <si>
    <t>31.12.2022</t>
  </si>
  <si>
    <t>Szczepanowskiego</t>
  </si>
  <si>
    <t xml:space="preserve">Echo Investment S.A. 
al. Solidarności 36,
25 - 323 Kielce </t>
  </si>
  <si>
    <t>ZI.222.01.2018</t>
  </si>
  <si>
    <t>31.07.2021</t>
  </si>
  <si>
    <t>Miśnieńska</t>
  </si>
  <si>
    <t>ZI.222.02.2018</t>
  </si>
  <si>
    <t>Święcickiego</t>
  </si>
  <si>
    <t>FSMnW Inwestycje Sp. z o. o.
ul. Przeskok 2, 00 – 032 Warszawa</t>
  </si>
  <si>
    <t>ZI.222.04.2018</t>
  </si>
  <si>
    <t>13.02.2021</t>
  </si>
  <si>
    <t xml:space="preserve">Arkadia Broker Sp. z o.o. Wschodnia Sp.k. 
ul. Nowy Rynek 4/4 Suchy Las </t>
  </si>
  <si>
    <t>Mateckiego</t>
  </si>
  <si>
    <t>TK Invest Kamionki Sp. z o.o., Sp. k. 
ul. Węgorzewska 25/5 Poznań</t>
  </si>
  <si>
    <t>90 dni
5.04.2019</t>
  </si>
  <si>
    <t>umowa finansowa</t>
  </si>
  <si>
    <t>Pastelowa</t>
  </si>
  <si>
    <t>30.12.2021</t>
  </si>
  <si>
    <t>Strzeszyn</t>
  </si>
  <si>
    <t xml:space="preserve">Stary Strzeszyn – Grupa Nickiel Sp. z o.o. Złotniki, ul. Krzemowa 1, 
62 -002 Suchy Las </t>
  </si>
  <si>
    <t xml:space="preserve">Lidl Sp. z o.o. Sp.k 
Jankowice ul. Poznańska 48, 
62 – 080 Tarnowo Podgórne </t>
  </si>
  <si>
    <t>30.11.2028</t>
  </si>
  <si>
    <t xml:space="preserve">Diamentowa </t>
  </si>
  <si>
    <t xml:space="preserve">Planet-Bud Development Sp. z o. o. ul. Tysiąclecia 1 lok. 4, 
62 – 020 Swarzędzu  </t>
  </si>
  <si>
    <t>30.05.2020</t>
  </si>
  <si>
    <t>Wichrowa</t>
  </si>
  <si>
    <t>BIMs Plus FHH Sp. z o.o. Poznań Sp. k. 
ul. Wichrowa 28, 60 - 449  Poznań</t>
  </si>
  <si>
    <t>15 lat</t>
  </si>
  <si>
    <t>Niemena 19KD-D/28KD-P</t>
  </si>
  <si>
    <t>28.02.2019</t>
  </si>
  <si>
    <t>Pszczyńska II</t>
  </si>
  <si>
    <t xml:space="preserve">KB Inwestycje  2 Sp. z o.o.  Sp.k.
ul. Chartowo 27/32, 
61 – 245 Poznaniu </t>
  </si>
  <si>
    <t>Sowia Katowicka</t>
  </si>
  <si>
    <t xml:space="preserve">Jakon Inwest 3 Sp. z o.o. 
ul. Sowia 4, 62 - 080 Poznań, </t>
  </si>
  <si>
    <t>30.06.2022</t>
  </si>
  <si>
    <t>Wrońskiego</t>
  </si>
  <si>
    <t xml:space="preserve">ST Deweloper Sp. z o.o. 
ul. Św. Marcin 11A/17, 
60 - 803 Poznań </t>
  </si>
  <si>
    <t>31.07.2022</t>
  </si>
  <si>
    <t xml:space="preserve">Warczygłowy  i Sobczaka </t>
  </si>
  <si>
    <t>Budimex Nieruchomości Sp. z o.o.
ul.  Smolna 13a, 61 - 008 Poznań</t>
  </si>
  <si>
    <t>Plac Światowida</t>
  </si>
  <si>
    <t>30.04.2020</t>
  </si>
  <si>
    <t>KD-L (obok Kościelna)</t>
  </si>
  <si>
    <t>30.06.2020</t>
  </si>
  <si>
    <t>Żelazna Folawarczna</t>
  </si>
  <si>
    <t>SAGAris sp. z o.o. sp.komandytowa, ul.Dębowa 31, 65-124 Zielona Góra</t>
  </si>
  <si>
    <t>Pszczyńska III</t>
  </si>
  <si>
    <t>01.03.2020</t>
  </si>
  <si>
    <t>31.12.2025</t>
  </si>
  <si>
    <t>nowa umowa w przygotowaniu</t>
  </si>
  <si>
    <t>FINANSOWA</t>
  </si>
  <si>
    <t>Strzeszyńska, Jasielska</t>
  </si>
  <si>
    <t>04.12.2017</t>
  </si>
  <si>
    <t>Konopackiej</t>
  </si>
  <si>
    <t>Metro Properties Real Estate Managment Sp. z o.o.
al. Krakowska 61 02 - 183 Warszawa</t>
  </si>
  <si>
    <t>06.12.2017</t>
  </si>
  <si>
    <t>Akropol Poznań 3 Sp. o.o.
ul. Niepodległości 11B
62 - 030 Luboń</t>
  </si>
  <si>
    <t>FINANSOWA
zakres ten co ZN.222.15.2016</t>
  </si>
  <si>
    <t>ZN.222.23.2016</t>
  </si>
  <si>
    <t>ZN.222.15.2017</t>
  </si>
  <si>
    <t>ZN.222.09.2017</t>
  </si>
  <si>
    <t>ZN.222.19.2017</t>
  </si>
  <si>
    <t>wykonano, odebrano, przekazanie nakładow i w użytkownanie po wykonaniu prac Veoli, która odtworzy naruszone nawierzchnie.</t>
  </si>
  <si>
    <t>ZN.222.24.2016</t>
  </si>
  <si>
    <t>konieczność rozwiązania umowy - wejście mpzp (niezgodnośc projektu) - nowa umowa procedowanie 2020</t>
  </si>
  <si>
    <t>IRI.4711.3.2019</t>
  </si>
  <si>
    <t>Wiepofama Development 
Sp. z o.o. Sp.k.   
ul.Dąbrowskiego 81/85, 
60 - 529 Poznań</t>
  </si>
  <si>
    <t>JP Development Sp. z o.o. Poznań Niemena Sp. k. 
ul. Półwiejska 17/26,61 – 885 Poznań</t>
  </si>
  <si>
    <t>rezygnacja z inwestycji niedrogowej,
Inwestor nie uzyskał PnB</t>
  </si>
  <si>
    <t>rozliczona razem z Ekonbud-Fadom</t>
  </si>
  <si>
    <t>projekt zieleni w uzgodnieniu</t>
  </si>
  <si>
    <t>odebrano</t>
  </si>
  <si>
    <t>odebrano I etap -
do odbioru etap II</t>
  </si>
  <si>
    <t>STATUS</t>
  </si>
  <si>
    <t>UWAGI</t>
  </si>
  <si>
    <t>wykonana nieodebrana: Inwestor wykonał chodnik z płytek niegodnych ze standaradmi miejskimi - konieczne odstępstwo</t>
  </si>
  <si>
    <t>wykonano tylko zjazd, pozostaje droga rowerowa, chodnik, oświetlenie</t>
  </si>
  <si>
    <t>ZI.222.2.2019</t>
  </si>
  <si>
    <t>inwestycja odebrana</t>
  </si>
  <si>
    <t>zawarta umowa</t>
  </si>
  <si>
    <t>inwestor zastępczy</t>
  </si>
  <si>
    <t>odstapienie/rozwiązanie</t>
  </si>
  <si>
    <t>do odbioru 
I etap</t>
  </si>
  <si>
    <t>LEGENDA:</t>
  </si>
  <si>
    <t>DO ODBIORU</t>
  </si>
  <si>
    <t>inwestor zgłosił gotowośc odbioru - trwa kompletowanie/sprawdzanie dok. powyko.</t>
  </si>
  <si>
    <t>rozliczenie po ułożeniu warstwy ścieralnej</t>
  </si>
  <si>
    <t>ostateczne rozliczenie nakładów po ułożeniu warstwy ścieralnej jezdni i docelowym oznakowaniu poziomym (prace Max REM).</t>
  </si>
  <si>
    <t>u inwestora 
do podpisu</t>
  </si>
  <si>
    <t xml:space="preserve">odebrano inwestycję w zakresie gruntów miejskich, w trakcie podziały guntów inwestora prywatnego  - przekazanie nakładów na tych gruntach po wybudowaniu kolejnych budynków </t>
  </si>
  <si>
    <t xml:space="preserve">Villa Sp. z o.o Sp.k.
ul. Klasztorna 26, 61-779 Poznań </t>
  </si>
  <si>
    <t>ZN.222.52.2017</t>
  </si>
  <si>
    <t>Śliska i 1 KD-L (boczna od Śliskiej)</t>
  </si>
  <si>
    <t xml:space="preserve">Budnex Deweloper sp. z o.o.
Husarska 34, 
66 - 400 Gorzów Wlkp. </t>
  </si>
  <si>
    <t>10 lat</t>
  </si>
  <si>
    <t>Bolka</t>
  </si>
  <si>
    <t>ZKZL sp. z o.o.
ul.Matejki 57, 60-770 Poznań</t>
  </si>
  <si>
    <t>Nałkowskiej/Kajki</t>
  </si>
  <si>
    <t>Murapol Projekt Sp. z o.o. 11 Sp. k.
Ul. Partyzantów 49
43 – 300 Bielsko – Biała</t>
  </si>
  <si>
    <t>WSPÓLNIE
z NICKEL</t>
  </si>
  <si>
    <t>6.</t>
  </si>
  <si>
    <t>Aragońska</t>
  </si>
  <si>
    <t>PIM
plac Wiosny Ludów 2, 
61-831 Poznań</t>
  </si>
  <si>
    <t>Studniarskiego 
(boczna od Wiejskiej)</t>
  </si>
  <si>
    <t>LHInwest sp. z o.o. SP.K.
ul.Wiejska 8/1, 61-019 Poznań</t>
  </si>
  <si>
    <t>12.05.2017</t>
  </si>
  <si>
    <t>Wołynki/Luboińskiej</t>
  </si>
  <si>
    <t>Ingenium Inwestycje Sp.  zo.o.
ul. Garbary 95a/79, 
61 -757 Poznań</t>
  </si>
  <si>
    <t>19.11.2018</t>
  </si>
  <si>
    <t>Kordeckiego</t>
  </si>
  <si>
    <t>LIBRA DEVELOPER sp. z o.o
ul.H.Sienkiewicza 47/1
62-030 Luboń</t>
  </si>
  <si>
    <t>16.</t>
  </si>
  <si>
    <t>5 Stycznia</t>
  </si>
  <si>
    <t>PROXIN OGRODY Sp. z o.o.
ul. J. Olbrachta 94,
 01-102 Warszawa</t>
  </si>
  <si>
    <t>31.10.2019</t>
  </si>
  <si>
    <t>3 lata
rękojmi</t>
  </si>
  <si>
    <t>Gdyńska/Bałtycka</t>
  </si>
  <si>
    <t>Rendom Sp. z o.o
ul. Mazowiecka 42, 
60 - 623 Poznań</t>
  </si>
  <si>
    <t>9.05.2019</t>
  </si>
  <si>
    <t>Saperska</t>
  </si>
  <si>
    <t>OKRE Saperska Sp. zo.o.
ul. 17 Stycznia 48
02 - 146 Warszawa</t>
  </si>
  <si>
    <t>chodnik
jezdnia</t>
  </si>
  <si>
    <t>Krzywoustego</t>
  </si>
  <si>
    <t>BP Europa SE
ul. Jasnogórska 1, Kraków</t>
  </si>
  <si>
    <t>24.04.2018</t>
  </si>
  <si>
    <t>Zakład Robót Drogowych</t>
  </si>
  <si>
    <t>12.2016</t>
  </si>
  <si>
    <t>Remont ścieżki rowerowej - odebrał wydział UD</t>
  </si>
  <si>
    <t>EKONBUD-FADOM L.E. Jarząbek S.j.
UL.Boh. Westerplatte 1l
65-034 Zielona Góra</t>
  </si>
  <si>
    <t>150 000  zł netto + VAT</t>
  </si>
  <si>
    <t xml:space="preserve">21.12.2015 </t>
  </si>
  <si>
    <t xml:space="preserve">DR/11/2015 </t>
  </si>
  <si>
    <t>Lidl Polska Sp. z o.o., z siedzibą w Poznaniu</t>
  </si>
  <si>
    <t>ścieżka rowerowa i piesza zlokalizowana w rejonie ul. Warszawskiej 246</t>
  </si>
  <si>
    <t>1 300 000  zł netto + VAT</t>
  </si>
  <si>
    <t xml:space="preserve">6.10.2015r. </t>
  </si>
  <si>
    <t xml:space="preserve">DR/9/2015 </t>
  </si>
  <si>
    <t>PIXEL2 spółką z ograniczoną odpowiedzialnością, z siedzibą w Poznaniu</t>
  </si>
  <si>
    <t xml:space="preserve">budowa drogi stanowiącej połączenie istniejącej ul. Babimojskiej z ul. Jawornicką </t>
  </si>
  <si>
    <t>180 000  zł netto + VAT</t>
  </si>
  <si>
    <t xml:space="preserve">12.08.2015r.  </t>
  </si>
  <si>
    <t xml:space="preserve">DR/4/2015 </t>
  </si>
  <si>
    <t xml:space="preserve">ul. Gabszewicza </t>
  </si>
  <si>
    <t>700 000  zł netto + VAT</t>
  </si>
  <si>
    <t xml:space="preserve">30.03.2015r.  </t>
  </si>
  <si>
    <t xml:space="preserve">DR/7/2015 </t>
  </si>
  <si>
    <t xml:space="preserve">ul. Wilkońskich </t>
  </si>
  <si>
    <t xml:space="preserve">350 000,00 zł netto + VAT </t>
  </si>
  <si>
    <t>31.08.2015r.</t>
  </si>
  <si>
    <t>DR/5/2015</t>
  </si>
  <si>
    <t>NALEPA  CAPITAL  TRUST  Sp.z o.o. z siedzibą w Poznaniu</t>
  </si>
  <si>
    <t>ul. Krzywoustego</t>
  </si>
  <si>
    <t>Inwestycja niedrogowa do dnia dzisiejszego nie doszła do skutku</t>
  </si>
  <si>
    <t>300 000,00 zł netto + VAT</t>
  </si>
  <si>
    <t>13.03.2015r.</t>
  </si>
  <si>
    <t xml:space="preserve">DR/3/2015 </t>
  </si>
  <si>
    <t>Janusz Adamczyk Usługi Projektowo–Wykonawcze, z siedzibą w Poznaniu</t>
  </si>
  <si>
    <t>ul. Łopianowa</t>
  </si>
  <si>
    <t>1 580 000,00 zł brutto</t>
  </si>
  <si>
    <t xml:space="preserve">29.01.2015r.  </t>
  </si>
  <si>
    <t xml:space="preserve">DR/1/2015 </t>
  </si>
  <si>
    <t xml:space="preserve">Andersia Retail Sp. z o.o. z siedzibą w Poznaniu </t>
  </si>
  <si>
    <t xml:space="preserve">ul. Królowej Jadwigi </t>
  </si>
  <si>
    <t>700 000,00 zł netto + VAT</t>
  </si>
  <si>
    <t xml:space="preserve">DR/14/2014 </t>
  </si>
  <si>
    <t xml:space="preserve">ul. Piątkowska i ul. Gen. St. Maczka </t>
  </si>
  <si>
    <t>911 500,00 zł netto + VAT</t>
  </si>
  <si>
    <t>28.02.2014r</t>
  </si>
  <si>
    <t>DR/28/2013</t>
  </si>
  <si>
    <t>Mena Investments Sp. z o. o., Al. Solidarności 36, 25-323 Kielce</t>
  </si>
  <si>
    <t>Belwederska, Sowińskiego, Słoneczna</t>
  </si>
  <si>
    <t>900 000,00 zł netto + VAT</t>
  </si>
  <si>
    <t xml:space="preserve">30.01.2014r. </t>
  </si>
  <si>
    <t xml:space="preserve">DR/15/2012 </t>
  </si>
  <si>
    <t>Starołęcka Spółka z o.o., Al. Jerozolimskie 56C, 00-803 Warszawa</t>
  </si>
  <si>
    <t>ul. Starołęcka</t>
  </si>
  <si>
    <t>220 000 zł netto + VAT</t>
  </si>
  <si>
    <t xml:space="preserve">03.12.2014r.  </t>
  </si>
  <si>
    <t xml:space="preserve">DR/20/2014 </t>
  </si>
  <si>
    <t>GRUNTY Sp. z o.o. S.K.A., al. Niepodległości 69, 02-626 Warszawa</t>
  </si>
  <si>
    <t xml:space="preserve">budowa zjazdu ze skrzyżowania ulic Szwajcarska – abpa W. Dymka </t>
  </si>
  <si>
    <t>149 000,00 zł netto + VAT</t>
  </si>
  <si>
    <t xml:space="preserve">28.11.2014r.  </t>
  </si>
  <si>
    <t xml:space="preserve">DR/18/2014 </t>
  </si>
  <si>
    <t>WNK Sp. z o.o., ul. Polna 65, 62-052 Komorniki</t>
  </si>
  <si>
    <t>ul. Kopy</t>
  </si>
  <si>
    <t>330 000,00 zł brutto</t>
  </si>
  <si>
    <t>08.12.2014r.</t>
  </si>
  <si>
    <t xml:space="preserve">DR/17/2014 </t>
  </si>
  <si>
    <t>Gdyńska Projekt Sp. z o.o. ) przy ul. Mazowieckiej 4260 –617 Poznań</t>
  </si>
  <si>
    <t xml:space="preserve">ulice Bałtycka i Gdyńska </t>
  </si>
  <si>
    <t xml:space="preserve">1 455 300,00 zł brutto. </t>
  </si>
  <si>
    <t xml:space="preserve">12.12.2014r.  </t>
  </si>
  <si>
    <t xml:space="preserve">DR/15/2014 </t>
  </si>
  <si>
    <t>GGW Hawelańska Sp. z o.o. sp. k., ul. Św. Wojciech 22/24/2, 61-749 Poznań</t>
  </si>
  <si>
    <t xml:space="preserve">węzeł Lechicka – Naramowicka </t>
  </si>
  <si>
    <t xml:space="preserve">13.11.2014r.  </t>
  </si>
  <si>
    <t xml:space="preserve">DR/13/2014 </t>
  </si>
  <si>
    <t xml:space="preserve">Masterm Investment Sp. z o.o. Sp. Jawna, ul. Działkowa 16, 62-080 Tarnowo Podgórne </t>
  </si>
  <si>
    <t xml:space="preserve">ul. Świt i ul. Jutrzenka </t>
  </si>
  <si>
    <t>210 000 zł netto +  VAT</t>
  </si>
  <si>
    <t xml:space="preserve">18.09.2014r.  </t>
  </si>
  <si>
    <t xml:space="preserve">DR/11/2014 </t>
  </si>
  <si>
    <t>ECHO INVESTEMENT Sp. z o.o., Aleje Solidarności 36,  25-323 Kielce</t>
  </si>
  <si>
    <t>ul. Jackowskiego</t>
  </si>
  <si>
    <t xml:space="preserve">30.09.2014r.  </t>
  </si>
  <si>
    <t xml:space="preserve">DR/10/2014 </t>
  </si>
  <si>
    <t>Volkswagen Poznań Sp. z o.o., ul. Warszawska 349, Poznań</t>
  </si>
  <si>
    <t>budowa-przebudowa istniejącego układu drogowego w rejonie osiedla Zieliniec</t>
  </si>
  <si>
    <t>458 000,00 zł netto + VAT</t>
  </si>
  <si>
    <t>08.09.2014r.</t>
  </si>
  <si>
    <t xml:space="preserve">DR/9/2014 </t>
  </si>
  <si>
    <t>Lidl Polska Sp. z o.o., ul. Poznańska 48, Jankowice, 62-080 Tarnowo Podgórne</t>
  </si>
  <si>
    <t xml:space="preserve">przedłużenie ul. Dworskiej </t>
  </si>
  <si>
    <t xml:space="preserve">Umowa została wykonana, ale jako umowa finansowa – partycypacja Inwestora przy budowie przez ZDM ul. Cześnikowskiej </t>
  </si>
  <si>
    <t>250 000,00 zł netto + VAT</t>
  </si>
  <si>
    <t>05.06.2014r.</t>
  </si>
  <si>
    <t xml:space="preserve">DR/8/2014 </t>
  </si>
  <si>
    <t>PBO Nowak Sp. z o.o., Sp. Komandytowa, ul. Krzyckiego 11A, 64 –100 Leszno</t>
  </si>
  <si>
    <t>ul. Cześnikowska</t>
  </si>
  <si>
    <r>
      <t>1 970 000,00 zł brutto.</t>
    </r>
    <r>
      <rPr>
        <sz val="8"/>
        <color rgb="FFC45911"/>
        <rFont val="Calibri"/>
        <family val="2"/>
        <charset val="238"/>
      </rPr>
      <t xml:space="preserve"> </t>
    </r>
  </si>
  <si>
    <t xml:space="preserve">22.05.2014r.  </t>
  </si>
  <si>
    <t xml:space="preserve">DR/7/2014 </t>
  </si>
  <si>
    <t>PWD Deweloper Sp. z o.o., ul. Kasprzaka 62, 60-245 Poznań</t>
  </si>
  <si>
    <t>ul. Świerzawska</t>
  </si>
  <si>
    <r>
      <t>208 320,00 zł brutto.</t>
    </r>
    <r>
      <rPr>
        <sz val="8"/>
        <color rgb="FFC45911"/>
        <rFont val="Calibri"/>
        <family val="2"/>
        <charset val="238"/>
      </rPr>
      <t xml:space="preserve"> </t>
    </r>
  </si>
  <si>
    <t xml:space="preserve">15.04.2014r.  </t>
  </si>
  <si>
    <t xml:space="preserve">DR/6/2014 </t>
  </si>
  <si>
    <t>Wyższa Szkoła Pedagogiki i Administracji im. Mieszka I w Poznaniu, ul. Bułgarska 55, 60-320 Poznań</t>
  </si>
  <si>
    <t>370 000 zł netto + VAT</t>
  </si>
  <si>
    <t xml:space="preserve">11.06.2014r.  </t>
  </si>
  <si>
    <t xml:space="preserve">DR/5/2014 </t>
  </si>
  <si>
    <t>Tesco Polska Sp. z o.o., ul. Kapelanka 56, 30-347 Kraków</t>
  </si>
  <si>
    <t>ul. Faszynowa</t>
  </si>
  <si>
    <t>650 000  zł netto +  VAT</t>
  </si>
  <si>
    <t xml:space="preserve">25.03.2014r.  </t>
  </si>
  <si>
    <t xml:space="preserve">DR/4/2014 </t>
  </si>
  <si>
    <t>QUAMIRO Sp. z o.o. ul. Poznańska 41, 62-400 Słupca</t>
  </si>
  <si>
    <t>ul. Morzyczańska</t>
  </si>
  <si>
    <t>209 000,00 zł netto + VAT</t>
  </si>
  <si>
    <t xml:space="preserve">12.05.2014r.  </t>
  </si>
  <si>
    <t xml:space="preserve">DR/3/2014 </t>
  </si>
  <si>
    <t>Prima Business Development Grup Sp. z o.o. S.K.A.,  ul. Trójpole 3a, 61-693 Poznań</t>
  </si>
  <si>
    <t>chodnik, ul. Obornicka przy Rondzie E. Dembowskiego (Obornickim)</t>
  </si>
  <si>
    <t>347 000,00 zł brutto</t>
  </si>
  <si>
    <t xml:space="preserve">04.04.2014r.  </t>
  </si>
  <si>
    <t xml:space="preserve">DR/1/2014 </t>
  </si>
  <si>
    <t>węzeł Spławie</t>
  </si>
  <si>
    <t xml:space="preserve">29.11.2013r. </t>
  </si>
  <si>
    <t>2 969 180,28 zł brutto.</t>
  </si>
  <si>
    <t>22.11.2013r.</t>
  </si>
  <si>
    <t>DR/5/09</t>
  </si>
  <si>
    <t>PKP CARGO Spółka Akcyjna, ul. Grójecka 17, Warszawa</t>
  </si>
  <si>
    <t>ulice Ługańska, Bodawska, Ostrowska i Krzywoustego + rondo</t>
  </si>
  <si>
    <t>Umowa finansowa – kwota partycypacji jest zabezpieczona na rachunku zastrzeżonym do końca 2020r. pod war. realizacji inwestycji drogowej przez Miasto Poznań</t>
  </si>
  <si>
    <t>1 680 000,00 zł brutto.</t>
  </si>
  <si>
    <t xml:space="preserve">27.09.2013r. </t>
  </si>
  <si>
    <t xml:space="preserve">DR/18/2012 </t>
  </si>
  <si>
    <t>Jeronimo Martins Polska S.A., ul. Żniwna 5, 62-025 Kostrzyn</t>
  </si>
  <si>
    <t xml:space="preserve">ul. Wojciechowskiego </t>
  </si>
  <si>
    <t>450 000,00 zł netto + VAT</t>
  </si>
  <si>
    <t xml:space="preserve">29.05.2013r. </t>
  </si>
  <si>
    <t xml:space="preserve">DR/14/2012 </t>
  </si>
  <si>
    <t>UWI Inwestycje S.A.n ul. Roosevelta 18, 60-829 Poznań</t>
  </si>
  <si>
    <t xml:space="preserve">  ul. Księcia Mieszka I </t>
  </si>
  <si>
    <t>Inwestycja niedrogowa nie doszła do skutku – w trakcie realizacji inwestycji niedrogowej zostało cofnięte pozwolenie na budowę; budowa do dziś nie jest kontynuowana</t>
  </si>
  <si>
    <t>319 000,00 zł netto + VAT</t>
  </si>
  <si>
    <t xml:space="preserve">DR/27/2013 </t>
  </si>
  <si>
    <t>COMPERHOUSE Sp. z o.o., ul. Maków Polnych 5, 61 – 610 Poznań</t>
  </si>
  <si>
    <t xml:space="preserve">ul. Maków Polnych </t>
  </si>
  <si>
    <t xml:space="preserve"> I etap  160 000,00 zł brutto;  II etap 1 840 000,00 zł brutto </t>
  </si>
  <si>
    <t xml:space="preserve">DR/26/2013 </t>
  </si>
  <si>
    <t>Politechnika Poznańska pl. M. Skłodowskiej–Curie 5, 60-965 Poznań oraz Instytut Chemii Bioorganicznej PAN Poznańskie Centrum Superkomputerowo-Sieciowe ul. Noskowskiego 12/14, 61-704 Poznań.</t>
  </si>
  <si>
    <t>Bulwar Nadwarciański</t>
  </si>
  <si>
    <t>400 000,00 zł netto + VAT</t>
  </si>
  <si>
    <t xml:space="preserve">16.10.2013r. </t>
  </si>
  <si>
    <t xml:space="preserve">DR/24/2013 </t>
  </si>
  <si>
    <t>OFFICE PARK POZNAŃ Sp. z o.o. ul. Obornicka 229, 60-650 Poznań</t>
  </si>
  <si>
    <t>ul. Hallera</t>
  </si>
  <si>
    <t xml:space="preserve">100 000,00 zł brutto. </t>
  </si>
  <si>
    <t xml:space="preserve">11.09.2013r. </t>
  </si>
  <si>
    <t xml:space="preserve">DR/23/2013 </t>
  </si>
  <si>
    <t>IRON TOWER INVESTMENT Paweł Wieczorkiewicz S.K.A., ul. Mostowa 11/4, 61 – 854  Poznań</t>
  </si>
  <si>
    <t xml:space="preserve">przebudowa układu drogowego w rejonie ul. Smoluchowskiego – Grunwaldzka – Jawornicka </t>
  </si>
  <si>
    <t>I etap  81 000,00 zł netto +  VAT;   II etap 18 000,00 zł netto +  VAT</t>
  </si>
  <si>
    <t>22.07.2013r</t>
  </si>
  <si>
    <t xml:space="preserve">DR/21/2013 </t>
  </si>
  <si>
    <t>Stacja Paliw Czechosłowacka Sp. z o.o. ul. Poznańska 88c, 62 – 040 Puszczykowo</t>
  </si>
  <si>
    <t>ulice Czechosłowacka i Górecka</t>
  </si>
  <si>
    <t>inwestycja niedrogowa, polegająca na budowie wielofunkcyjnego centrum usługowo-handlowo-rozrywkowego METROPOLIS, nie doszła do skutku</t>
  </si>
  <si>
    <t>16 550 000,00 zł brutto.</t>
  </si>
  <si>
    <t xml:space="preserve">19.06.2013r. </t>
  </si>
  <si>
    <t xml:space="preserve">DR/19/2013 </t>
  </si>
  <si>
    <t>Metropolis – „Grupa Echo” Sp. z o.o.  S.K.A., Aleje Solidarności 36,  25 – 323 Kielce</t>
  </si>
  <si>
    <t>ulice: Nowa Opolska, Krauthofera, Dmowskiego, Hetmańska</t>
  </si>
  <si>
    <t>240 000,00 zł netto +  VAT</t>
  </si>
  <si>
    <t>02.07.2013r.</t>
  </si>
  <si>
    <t xml:space="preserve">DR/17/2013 </t>
  </si>
  <si>
    <t>JAKON INVEST Sp. z o.o. Sp. K., ul. Sowia 4,  62 – 080 Tarnowo Podgórne</t>
  </si>
  <si>
    <t xml:space="preserve"> 1 5000 00,00 zł netto + VAT.</t>
  </si>
  <si>
    <t xml:space="preserve">22.07.2013r. </t>
  </si>
  <si>
    <t>DR/14/2013</t>
  </si>
  <si>
    <t>Makro Cash and Carry Polska S.A., al. Krakowska 61, 02 – 183 Warszawa</t>
  </si>
  <si>
    <t>ulice Głogowska – Opłotki (w rejonie ronda dojazdowego do Auchan)</t>
  </si>
  <si>
    <t>680 000,00 zł netto + VAT</t>
  </si>
  <si>
    <t xml:space="preserve">08.05.2013r. </t>
  </si>
  <si>
    <t xml:space="preserve">DR/13/2013 </t>
  </si>
  <si>
    <t>Niebieski Dom Sp. z o.o., ul. Geodezyjna, 03-290 Warszawa</t>
  </si>
  <si>
    <t>ul. Sycowska</t>
  </si>
  <si>
    <t>290 000,00 zł netto + VAT.</t>
  </si>
  <si>
    <t>03.10.2013r.</t>
  </si>
  <si>
    <t xml:space="preserve">DR/12/2013 </t>
  </si>
  <si>
    <t>Andersia Retail Sp. z o.o., Plac Andersa 3, 61 –894 Poznań</t>
  </si>
  <si>
    <t xml:space="preserve">ul. Królowej Jadwigi i ul. Kościuszki </t>
  </si>
  <si>
    <t>2 000 000,00 zł netto + VAT</t>
  </si>
  <si>
    <t xml:space="preserve">27.05.2013r. </t>
  </si>
  <si>
    <t xml:space="preserve">DR/8/2013 </t>
  </si>
  <si>
    <t xml:space="preserve">Nickel Projects Sp. z o.o. z siedzibą w Złotnikach, ul. Krzemowa 1, 62 – 002 Suchy Las </t>
  </si>
  <si>
    <t>ul. Św. Wawrzyńca i ul. Nałkowskiej</t>
  </si>
  <si>
    <r>
      <rPr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Calibri"/>
        <family val="2"/>
        <charset val="238"/>
      </rPr>
      <t xml:space="preserve">1 885 000,00 zł brutto. </t>
    </r>
  </si>
  <si>
    <t>19.03.2013r</t>
  </si>
  <si>
    <t xml:space="preserve">DR/7/2013 </t>
  </si>
  <si>
    <t>Przedsiębiorstwo Komunikacji Samochodowej w Poznaniu, ul. Stanisława Matyi 1, 61 – 586 Poznań</t>
  </si>
  <si>
    <t xml:space="preserve">kolektor deszczowy o średnicy 1,20 - 1,40 m w ul. Królowej Jadwigi </t>
  </si>
  <si>
    <t xml:space="preserve">inwestycja niedrogowa, polegająca na zabudowie „Terenu A” Specjalnej Strefy Ekonomicznej, nie doszła do skutku </t>
  </si>
  <si>
    <t>7 500 000,00 zł brutto.</t>
  </si>
  <si>
    <t>19.03.2013r.</t>
  </si>
  <si>
    <t xml:space="preserve">DR/6/2013 </t>
  </si>
  <si>
    <t>Wielkopolske Centrum Wspierania Inwestycji Sp. z o.o., ul. 28 Czerwca 1956r. nr 400, 61 – 441 Poznań</t>
  </si>
  <si>
    <t>droga zbiorcza o nośności min. 40 t, w celu połączenia ul. Krzywoustego z „Terenem A” SSE,</t>
  </si>
  <si>
    <t>150 000,00 zł netto +  VAT.</t>
  </si>
  <si>
    <t>28.03.2013r</t>
  </si>
  <si>
    <t xml:space="preserve">DR/5/2013 </t>
  </si>
  <si>
    <t>ul. Wejherowska i ul. Gorajska</t>
  </si>
  <si>
    <t>101 000,00 zł netto +  VAT</t>
  </si>
  <si>
    <t xml:space="preserve">26.03.2013r. </t>
  </si>
  <si>
    <t xml:space="preserve">DR/4/2013 </t>
  </si>
  <si>
    <t>Poznańskie Towarzystwo Budownictwa Społecznego Sp. z o.o., ul. Konfederacka 4, 60 – 281 Poznań</t>
  </si>
  <si>
    <t>ul. Palacza</t>
  </si>
  <si>
    <t>246 000,00 zł netto +  VAT</t>
  </si>
  <si>
    <t>27.02.2013r</t>
  </si>
  <si>
    <t xml:space="preserve">DR/1/2013 </t>
  </si>
  <si>
    <t>ul. Wenecjańska i Ciasna</t>
  </si>
  <si>
    <t>6 370 000,00 zł brutto.</t>
  </si>
  <si>
    <t xml:space="preserve">09.01.2013r. </t>
  </si>
  <si>
    <t xml:space="preserve">DR/17/2012 </t>
  </si>
  <si>
    <t>REF Eastern Opportunities Sp. z o. o. Al. Jerozolimskie 56C, 00-803 Waszawa</t>
  </si>
  <si>
    <t>ul. Kraszewskiego, ul. Zwierzyniecka</t>
  </si>
  <si>
    <t>inwestycja polegająca na budowie  Centrum Logistyczno–Magazynowego Prologis Park Poznań III w rejonie ulic  Sycowska – Nowe Kotowo" nie doszla do skutku</t>
  </si>
  <si>
    <t>4 000 000,00 zł netto +  VAT</t>
  </si>
  <si>
    <r>
      <t>14.02.2012r.</t>
    </r>
    <r>
      <rPr>
        <b/>
        <sz val="8"/>
        <color theme="1"/>
        <rFont val="Calibri"/>
        <family val="2"/>
        <charset val="238"/>
        <scheme val="minor"/>
      </rPr>
      <t xml:space="preserve"> </t>
    </r>
  </si>
  <si>
    <t xml:space="preserve">DR/3/2011 </t>
  </si>
  <si>
    <t>ProLogis Poland XLIII Sp. z o.o., ul. Złota 59, Warszawa</t>
  </si>
  <si>
    <t>ul. Nowe Kotowo, ul. Wojnowicka</t>
  </si>
  <si>
    <t xml:space="preserve">4 335 000 zł netto + VAT </t>
  </si>
  <si>
    <r>
      <t>13.07.2011r</t>
    </r>
    <r>
      <rPr>
        <b/>
        <sz val="8"/>
        <color theme="1"/>
        <rFont val="Calibri"/>
        <family val="2"/>
        <charset val="238"/>
        <scheme val="minor"/>
      </rPr>
      <t>.</t>
    </r>
  </si>
  <si>
    <t xml:space="preserve">DR/7/2011 </t>
  </si>
  <si>
    <t>Poznań Business Garden Sp. z o.o., Aleje Jerozolimskie 56C, 00-803 Warszawa</t>
  </si>
  <si>
    <t>ul. Jasna</t>
  </si>
  <si>
    <t>60 000 000 zł netto + VAT</t>
  </si>
  <si>
    <t xml:space="preserve">30.06.2011r. </t>
  </si>
  <si>
    <t xml:space="preserve">DR/6/2011 </t>
  </si>
  <si>
    <t>Poznań City Center I Sp. z o.o., ul. Taczaka 10, 61-818 Poznań</t>
  </si>
  <si>
    <t xml:space="preserve">ulice Matyi, Most Dworcowy, Towarowa, Przemysłowa + kanalizacja - budowa Zintegrowanego Centrum Komunikacyjnego </t>
  </si>
  <si>
    <t>3 000 000,00 zł brutto</t>
  </si>
  <si>
    <t>28.12.2011r.</t>
  </si>
  <si>
    <t xml:space="preserve">DR/9/2010 </t>
  </si>
  <si>
    <t>Termy Maltańskie Sp. z o.o., ul. Termalna 1  Poznań</t>
  </si>
  <si>
    <t xml:space="preserve"> ul. Krańcowa</t>
  </si>
  <si>
    <t>14.12.2011</t>
  </si>
  <si>
    <t>DR/11/2011</t>
  </si>
  <si>
    <t>ul. Hawelanska, Ziarnista</t>
  </si>
  <si>
    <t>Murapol Nowe Winogrady Sp. zo.o. Sp.k</t>
  </si>
  <si>
    <t>wykonana - do odbioru</t>
  </si>
  <si>
    <t>RONSON DEVELOPMENT 
Sp. z o.o City Sp.k.</t>
  </si>
  <si>
    <t>10.04.2020</t>
  </si>
  <si>
    <t>ZN.222.01.2018</t>
  </si>
  <si>
    <t>Colian Investment Sp. zo.o. 
Developer Sp.j.
ul. Majakowskiej 32
62 - 800 Kalisz</t>
  </si>
  <si>
    <t xml:space="preserve">Asma Pro Sp. z o.o.
ul. Mostowa 10, 61 - 854 Poznań
wcześniej EVEREST INVESTMENTS </t>
  </si>
  <si>
    <t>wykonana/rozliczona</t>
  </si>
  <si>
    <t>wykonana/ rozliczona</t>
  </si>
  <si>
    <t>WFH Fundusz Inwestycyjny Zamknięty Aktywów Niepublicznych
Pl. Dąbrowskiego 1, 00-057 Warszawa</t>
  </si>
  <si>
    <t xml:space="preserve">4 lata
2 lata </t>
  </si>
  <si>
    <r>
      <t xml:space="preserve">UMOWA
ZRiD
</t>
    </r>
    <r>
      <rPr>
        <b/>
        <sz val="7"/>
        <color theme="1"/>
        <rFont val="Calibri"/>
        <family val="2"/>
        <charset val="238"/>
        <scheme val="minor"/>
      </rPr>
      <t>ROZWIĄZANIE</t>
    </r>
  </si>
  <si>
    <r>
      <rPr>
        <b/>
        <sz val="7"/>
        <color theme="1"/>
        <rFont val="Calibri"/>
        <family val="2"/>
        <charset val="238"/>
        <scheme val="minor"/>
      </rPr>
      <t>ZAKOŃCZONA</t>
    </r>
    <r>
      <rPr>
        <sz val="7"/>
        <color theme="1"/>
        <rFont val="Calibri"/>
        <family val="2"/>
        <charset val="238"/>
        <scheme val="minor"/>
      </rPr>
      <t xml:space="preserve">
UMOWA</t>
    </r>
  </si>
  <si>
    <r>
      <rPr>
        <b/>
        <sz val="7"/>
        <color theme="1"/>
        <rFont val="Calibri"/>
        <family val="2"/>
        <charset val="238"/>
        <scheme val="minor"/>
      </rPr>
      <t>ZAKOŃCZONA</t>
    </r>
    <r>
      <rPr>
        <sz val="7"/>
        <color theme="1"/>
        <rFont val="Calibri"/>
        <family val="2"/>
        <charset val="238"/>
        <scheme val="minor"/>
      </rPr>
      <t xml:space="preserve">
UMOWA
aneks 1</t>
    </r>
  </si>
  <si>
    <r>
      <rPr>
        <b/>
        <sz val="7"/>
        <color theme="1"/>
        <rFont val="Calibri"/>
        <family val="2"/>
        <charset val="238"/>
        <scheme val="minor"/>
      </rPr>
      <t>ZAKOŃCZONA</t>
    </r>
    <r>
      <rPr>
        <sz val="7"/>
        <color theme="1"/>
        <rFont val="Calibri"/>
        <family val="2"/>
        <charset val="238"/>
        <scheme val="minor"/>
      </rPr>
      <t xml:space="preserve">
UMOWA
ZRiD - aneks 1 i 2</t>
    </r>
  </si>
  <si>
    <r>
      <rPr>
        <b/>
        <sz val="7"/>
        <color theme="1"/>
        <rFont val="Calibri"/>
        <family val="2"/>
        <charset val="238"/>
        <scheme val="minor"/>
      </rPr>
      <t>ZAKOŃCZONA</t>
    </r>
    <r>
      <rPr>
        <sz val="7"/>
        <color theme="1"/>
        <rFont val="Calibri"/>
        <family val="2"/>
        <charset val="238"/>
        <scheme val="minor"/>
      </rPr>
      <t xml:space="preserve">
UMOWA
ZRiD</t>
    </r>
  </si>
  <si>
    <r>
      <rPr>
        <b/>
        <sz val="7"/>
        <color theme="1"/>
        <rFont val="Calibri"/>
        <family val="2"/>
        <charset val="238"/>
        <scheme val="minor"/>
      </rPr>
      <t>ZAKOŃCZONA</t>
    </r>
    <r>
      <rPr>
        <sz val="7"/>
        <color theme="1"/>
        <rFont val="Calibri"/>
        <family val="2"/>
        <charset val="238"/>
        <scheme val="minor"/>
      </rPr>
      <t xml:space="preserve"> UMOWA</t>
    </r>
  </si>
  <si>
    <r>
      <rPr>
        <b/>
        <sz val="7"/>
        <rFont val="Calibri"/>
        <family val="2"/>
        <charset val="238"/>
        <scheme val="minor"/>
      </rPr>
      <t>ZAKOŃCZONA</t>
    </r>
    <r>
      <rPr>
        <sz val="7"/>
        <rFont val="Calibri"/>
        <family val="2"/>
        <charset val="238"/>
        <scheme val="minor"/>
      </rPr>
      <t xml:space="preserve">
UMOWA</t>
    </r>
  </si>
  <si>
    <r>
      <t xml:space="preserve">UMOWA
</t>
    </r>
    <r>
      <rPr>
        <b/>
        <sz val="7"/>
        <color theme="1"/>
        <rFont val="Calibri"/>
        <family val="2"/>
        <charset val="238"/>
        <scheme val="minor"/>
      </rPr>
      <t>ODSTĄPIENIE</t>
    </r>
  </si>
  <si>
    <r>
      <t xml:space="preserve">Perfexim Branding sp. z o.o. 
ul. Samotna 2 Poznań </t>
    </r>
    <r>
      <rPr>
        <b/>
        <sz val="7"/>
        <rFont val="Calibri"/>
        <family val="2"/>
        <charset val="238"/>
        <scheme val="minor"/>
      </rPr>
      <t xml:space="preserve">cesja na </t>
    </r>
    <r>
      <rPr>
        <sz val="7"/>
        <rFont val="Calibri"/>
        <family val="2"/>
        <charset val="238"/>
        <scheme val="minor"/>
      </rPr>
      <t xml:space="preserve">
Enklawa Winogrady Sp. z o.o. Sp.k.
ul. Samotna 2 Poznań</t>
    </r>
  </si>
  <si>
    <r>
      <t xml:space="preserve">UMOWA
</t>
    </r>
    <r>
      <rPr>
        <b/>
        <sz val="7"/>
        <color theme="1"/>
        <rFont val="Calibri"/>
        <family val="2"/>
        <charset val="238"/>
        <scheme val="minor"/>
      </rPr>
      <t>ROZWIĄZANIE</t>
    </r>
  </si>
  <si>
    <t>Inwestycja zakończona, nieodebrana, problemy z orozumieniem/synchronizacją: dwóch inwestorów - jeden wykonawca</t>
  </si>
  <si>
    <t>TETOS S.A. wcześniej 
Towarzystwo Edukacji Bankowej S.A.
al. Niepodległości 2, Poznań</t>
  </si>
  <si>
    <t>wykonana/nierozliczona (problemy terenowo - prawne)</t>
  </si>
  <si>
    <t>wykonana 
ul. Nałkowskiej została wykonana wspólnie z Murapol  (ZN.222.3.2016) - jeszcze nieodebrana.</t>
  </si>
  <si>
    <t>ulica Księżycowa</t>
  </si>
  <si>
    <t xml:space="preserve">wykonana/rozliczona   </t>
  </si>
  <si>
    <t>Umowa finansowa - wykonana</t>
  </si>
  <si>
    <t>planowana inwestycja niedrogowa, polegającej na budowie dwóch budynków wielorodzinnych oraz czterech budynków biurowo – usługowych w obrębie ulic St. Matyi, Wierzbięcice, ks. J. Wujka, Przemysłowej nie doszła do skutku</t>
  </si>
  <si>
    <t xml:space="preserve">Umowa finansowa - wpłata ma nastąpić nie później niż 30 dni od otrzymania wezwania do zapłaty wystawionego przez ZDM, po wydaniu ostatecznej decyzji o realizacji inwestycyjni drogowej (obecnie brak terminu realizacji Węzła Spławie) </t>
  </si>
  <si>
    <t>Umowa wykonana/rozliczona, po zmianie zakresu wykonania chodnika
aneks - zamiast Obornickiej  chodnik  w Lechickiej</t>
  </si>
  <si>
    <t xml:space="preserve">wykonanana/rozliczona
</t>
  </si>
  <si>
    <t xml:space="preserve">Umowa finansowa - wykonana </t>
  </si>
  <si>
    <t xml:space="preserve">wykonano i odebrano I etap tj. ul. Naramowicką,
ul. Dworska - wykonana, po przeglądzie technicznym, do odbioru </t>
  </si>
  <si>
    <t>Umowa wykonana w zakresie części rzeczowej/w trakcie rozliczenia; w zakresie części finansowej wpłacono 1 ratę, pozostała kwota do zapłaty do 31.12.2020</t>
  </si>
  <si>
    <t>Inwestycja niedrogowa jest dopiero w trakcie realizacji - umowa jeszcze nie wykonana</t>
  </si>
  <si>
    <t>pięć etapów realizacji umowy - odbiór 4.10.2019  tylko w zakresie przedłużenia ul. Belwederskiej, pozostały zakres będzie relizowany w następnych etapach</t>
  </si>
  <si>
    <t xml:space="preserve">16.04.2015r. </t>
  </si>
  <si>
    <t>wykonana /w trakcie rozliczeń</t>
  </si>
  <si>
    <t xml:space="preserve">wykonana/w trakcie rozliczeń </t>
  </si>
  <si>
    <t>wykonana/w trakcie rozliczeń</t>
  </si>
  <si>
    <t>umoa szczegółowa - kwoty w umowie zgodne z kwotami w Umowie zawartej bezpośrednio przez Miaso Poznań; umowa wykonana/w tracie rozliczeń</t>
  </si>
  <si>
    <r>
      <t>12 200 000 zł (ukł. drogowy) + 1 650 000 zł (odszkodowania)</t>
    </r>
    <r>
      <rPr>
        <b/>
        <sz val="8"/>
        <color rgb="FFFF0000"/>
        <rFont val="Calibri"/>
        <family val="2"/>
        <charset val="238"/>
      </rPr>
      <t xml:space="preserve"> </t>
    </r>
  </si>
  <si>
    <t>wykonana / w trakcie rozliczeń</t>
  </si>
  <si>
    <t>wykonana/ w trakcie rozliczeń</t>
  </si>
  <si>
    <t>wykonana 
umowa została aneksowana - odebrano I etap, Inwestor zgłosił się do odbioru II etapu</t>
  </si>
  <si>
    <t xml:space="preserve">wykonana/w trakcie rozliczeń
</t>
  </si>
  <si>
    <t>niemożnośc realizacji w zawartym kształcie - problem zwrotnicy w chodniku - nowe opracowanie i nowa umowa procedowanie w  2020</t>
  </si>
  <si>
    <t>osoba prywatna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</si>
</sst>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8"/>
      <color rgb="FFFF0000"/>
      <name val="Calibri"/>
      <family val="2"/>
      <charset val="238"/>
    </font>
    <font>
      <sz val="8"/>
      <color rgb="FFC45911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C9E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3">
    <xf numFmtId="0" fontId="0" fillId="0" borderId="0" xfId="0"/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6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vertical="center" shrinkToFit="1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 shrinkToFit="1"/>
    </xf>
    <xf numFmtId="0" fontId="6" fillId="4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vertical="center" wrapText="1" shrinkToFit="1"/>
    </xf>
    <xf numFmtId="0" fontId="10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 shrinkToFit="1"/>
    </xf>
    <xf numFmtId="0" fontId="3" fillId="5" borderId="8" xfId="0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165" fontId="10" fillId="4" borderId="8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 shrinkToFit="1"/>
    </xf>
    <xf numFmtId="165" fontId="6" fillId="4" borderId="8" xfId="0" applyNumberFormat="1" applyFont="1" applyFill="1" applyBorder="1" applyAlignment="1">
      <alignment horizontal="center" vertical="center" shrinkToFit="1"/>
    </xf>
    <xf numFmtId="14" fontId="6" fillId="3" borderId="8" xfId="0" applyNumberFormat="1" applyFont="1" applyFill="1" applyBorder="1" applyAlignment="1">
      <alignment horizontal="center" vertical="center"/>
    </xf>
    <xf numFmtId="14" fontId="6" fillId="4" borderId="8" xfId="0" applyNumberFormat="1" applyFont="1" applyFill="1" applyBorder="1" applyAlignment="1">
      <alignment horizontal="center" vertical="center"/>
    </xf>
    <xf numFmtId="14" fontId="10" fillId="4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4" fontId="6" fillId="3" borderId="8" xfId="0" applyNumberFormat="1" applyFont="1" applyFill="1" applyBorder="1" applyAlignment="1">
      <alignment horizontal="center" vertical="center" shrinkToFit="1"/>
    </xf>
    <xf numFmtId="165" fontId="10" fillId="3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8" xfId="0" applyFill="1" applyBorder="1"/>
    <xf numFmtId="0" fontId="9" fillId="3" borderId="8" xfId="0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 shrinkToFit="1"/>
    </xf>
    <xf numFmtId="0" fontId="6" fillId="5" borderId="8" xfId="0" applyFont="1" applyFill="1" applyBorder="1" applyAlignment="1">
      <alignment horizontal="center" vertical="center"/>
    </xf>
    <xf numFmtId="0" fontId="3" fillId="0" borderId="0" xfId="0" applyFont="1"/>
    <xf numFmtId="0" fontId="6" fillId="11" borderId="8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14" fontId="6" fillId="5" borderId="8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 shrinkToFit="1"/>
    </xf>
    <xf numFmtId="165" fontId="6" fillId="5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6" borderId="8" xfId="0" applyFill="1" applyBorder="1"/>
    <xf numFmtId="0" fontId="0" fillId="14" borderId="8" xfId="0" applyFill="1" applyBorder="1"/>
    <xf numFmtId="0" fontId="0" fillId="5" borderId="8" xfId="0" applyFill="1" applyBorder="1"/>
    <xf numFmtId="0" fontId="6" fillId="6" borderId="8" xfId="0" applyFont="1" applyFill="1" applyBorder="1" applyAlignment="1">
      <alignment horizontal="center" vertical="center"/>
    </xf>
    <xf numFmtId="14" fontId="6" fillId="6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/>
    <xf numFmtId="0" fontId="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0" fillId="0" borderId="11" xfId="0" applyBorder="1"/>
    <xf numFmtId="0" fontId="0" fillId="0" borderId="12" xfId="0" applyBorder="1"/>
    <xf numFmtId="0" fontId="4" fillId="7" borderId="1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4" fontId="6" fillId="6" borderId="18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/>
    </xf>
    <xf numFmtId="0" fontId="14" fillId="0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vertical="top" shrinkToFit="1"/>
    </xf>
    <xf numFmtId="0" fontId="3" fillId="0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/>
    </xf>
    <xf numFmtId="0" fontId="9" fillId="0" borderId="8" xfId="0" applyFont="1" applyBorder="1" applyAlignment="1">
      <alignment vertical="top"/>
    </xf>
    <xf numFmtId="0" fontId="9" fillId="0" borderId="8" xfId="0" applyFont="1" applyBorder="1" applyAlignment="1">
      <alignment vertical="top" wrapText="1"/>
    </xf>
    <xf numFmtId="0" fontId="9" fillId="3" borderId="8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vertical="top" shrinkToFit="1"/>
    </xf>
    <xf numFmtId="0" fontId="3" fillId="0" borderId="25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 shrinkToFit="1"/>
    </xf>
    <xf numFmtId="0" fontId="3" fillId="3" borderId="8" xfId="0" applyFont="1" applyFill="1" applyBorder="1" applyAlignment="1">
      <alignment horizontal="left" vertical="top" shrinkToFit="1"/>
    </xf>
    <xf numFmtId="0" fontId="3" fillId="4" borderId="8" xfId="0" applyFont="1" applyFill="1" applyBorder="1" applyAlignment="1">
      <alignment vertical="top" wrapText="1" shrinkToFit="1"/>
    </xf>
    <xf numFmtId="0" fontId="3" fillId="3" borderId="8" xfId="0" applyFont="1" applyFill="1" applyBorder="1" applyAlignment="1">
      <alignment horizontal="center" vertical="top" wrapText="1" shrinkToFit="1"/>
    </xf>
    <xf numFmtId="0" fontId="3" fillId="3" borderId="8" xfId="0" applyFont="1" applyFill="1" applyBorder="1" applyAlignment="1">
      <alignment vertical="top" wrapText="1" shrinkToFit="1"/>
    </xf>
    <xf numFmtId="0" fontId="9" fillId="3" borderId="8" xfId="0" applyFont="1" applyFill="1" applyBorder="1" applyAlignment="1">
      <alignment horizontal="left" vertical="top" wrapText="1" shrinkToFit="1"/>
    </xf>
    <xf numFmtId="0" fontId="9" fillId="4" borderId="8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horizontal="center" vertical="top"/>
    </xf>
    <xf numFmtId="0" fontId="14" fillId="0" borderId="8" xfId="0" applyFont="1" applyBorder="1" applyAlignment="1">
      <alignment horizontal="justify" vertical="top"/>
    </xf>
    <xf numFmtId="0" fontId="15" fillId="0" borderId="8" xfId="0" applyFont="1" applyBorder="1" applyAlignment="1">
      <alignment horizontal="justify" vertical="top"/>
    </xf>
    <xf numFmtId="0" fontId="3" fillId="4" borderId="8" xfId="0" applyFont="1" applyFill="1" applyBorder="1" applyAlignment="1">
      <alignment vertical="top" shrinkToFit="1"/>
    </xf>
    <xf numFmtId="0" fontId="3" fillId="5" borderId="8" xfId="0" applyFont="1" applyFill="1" applyBorder="1" applyAlignment="1">
      <alignment horizontal="center" vertical="top"/>
    </xf>
    <xf numFmtId="0" fontId="3" fillId="0" borderId="25" xfId="0" applyFont="1" applyBorder="1" applyAlignment="1">
      <alignment vertical="top"/>
    </xf>
    <xf numFmtId="0" fontId="14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3" fillId="0" borderId="25" xfId="0" applyFont="1" applyBorder="1" applyAlignment="1">
      <alignment vertical="top" wrapText="1"/>
    </xf>
    <xf numFmtId="0" fontId="3" fillId="3" borderId="25" xfId="0" applyFont="1" applyFill="1" applyBorder="1" applyAlignment="1">
      <alignment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top"/>
    </xf>
    <xf numFmtId="0" fontId="3" fillId="0" borderId="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13" fillId="0" borderId="8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 shrinkToFit="1"/>
    </xf>
    <xf numFmtId="0" fontId="6" fillId="6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 wrapText="1" shrinkToFit="1"/>
    </xf>
    <xf numFmtId="164" fontId="6" fillId="6" borderId="18" xfId="0" applyNumberFormat="1" applyFont="1" applyFill="1" applyBorder="1" applyAlignment="1">
      <alignment horizontal="right" vertical="center" shrinkToFit="1"/>
    </xf>
    <xf numFmtId="0" fontId="6" fillId="0" borderId="19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16" borderId="8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shrinkToFit="1"/>
    </xf>
    <xf numFmtId="0" fontId="6" fillId="0" borderId="9" xfId="0" applyFont="1" applyBorder="1"/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13" borderId="8" xfId="0" applyFont="1" applyFill="1" applyBorder="1" applyAlignment="1">
      <alignment horizontal="center" vertical="center" wrapText="1"/>
    </xf>
    <xf numFmtId="0" fontId="10" fillId="16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 shrinkToFit="1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shrinkToFit="1"/>
    </xf>
    <xf numFmtId="4" fontId="6" fillId="4" borderId="8" xfId="0" applyNumberFormat="1" applyFont="1" applyFill="1" applyBorder="1" applyAlignment="1">
      <alignment horizontal="right" vertical="center" shrinkToFit="1"/>
    </xf>
    <xf numFmtId="0" fontId="6" fillId="4" borderId="8" xfId="0" applyFont="1" applyFill="1" applyBorder="1" applyAlignment="1">
      <alignment vertical="center" shrinkToFit="1"/>
    </xf>
    <xf numFmtId="0" fontId="6" fillId="4" borderId="8" xfId="0" applyFont="1" applyFill="1" applyBorder="1" applyAlignment="1">
      <alignment vertical="center" wrapText="1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0" fontId="6" fillId="4" borderId="8" xfId="0" applyFont="1" applyFill="1" applyBorder="1" applyAlignment="1">
      <alignment horizontal="center" vertical="center" wrapText="1" shrinkToFit="1"/>
    </xf>
    <xf numFmtId="0" fontId="6" fillId="4" borderId="8" xfId="0" applyFont="1" applyFill="1" applyBorder="1" applyAlignment="1">
      <alignment wrapText="1"/>
    </xf>
    <xf numFmtId="0" fontId="10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wrapText="1" shrinkToFit="1"/>
    </xf>
    <xf numFmtId="0" fontId="6" fillId="3" borderId="8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wrapText="1" shrinkToFit="1"/>
    </xf>
    <xf numFmtId="0" fontId="6" fillId="3" borderId="8" xfId="0" applyFont="1" applyFill="1" applyBorder="1" applyAlignment="1">
      <alignment horizontal="center" shrinkToFit="1"/>
    </xf>
    <xf numFmtId="4" fontId="6" fillId="3" borderId="8" xfId="0" applyNumberFormat="1" applyFont="1" applyFill="1" applyBorder="1" applyAlignment="1">
      <alignment horizontal="right" vertical="center" wrapText="1" shrinkToFit="1"/>
    </xf>
    <xf numFmtId="4" fontId="6" fillId="4" borderId="8" xfId="0" applyNumberFormat="1" applyFont="1" applyFill="1" applyBorder="1" applyAlignment="1">
      <alignment horizontal="right" vertical="center" wrapText="1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vertical="top" wrapText="1"/>
    </xf>
    <xf numFmtId="0" fontId="6" fillId="4" borderId="8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 shrinkToFit="1"/>
    </xf>
    <xf numFmtId="0" fontId="6" fillId="5" borderId="8" xfId="0" applyFont="1" applyFill="1" applyBorder="1" applyAlignment="1">
      <alignment horizontal="left" vertical="center" wrapText="1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right" vertical="center" shrinkToFit="1"/>
    </xf>
    <xf numFmtId="0" fontId="6" fillId="0" borderId="9" xfId="0" applyFont="1" applyBorder="1" applyAlignment="1">
      <alignment vertical="center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/>
    <xf numFmtId="164" fontId="6" fillId="3" borderId="8" xfId="0" applyNumberFormat="1" applyFont="1" applyFill="1" applyBorder="1" applyAlignment="1">
      <alignment horizontal="right" vertical="center"/>
    </xf>
    <xf numFmtId="0" fontId="6" fillId="7" borderId="9" xfId="0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 shrinkToFit="1"/>
    </xf>
    <xf numFmtId="0" fontId="10" fillId="3" borderId="8" xfId="0" applyFont="1" applyFill="1" applyBorder="1" applyAlignment="1">
      <alignment horizontal="left" vertical="center"/>
    </xf>
    <xf numFmtId="164" fontId="6" fillId="4" borderId="8" xfId="0" applyNumberFormat="1" applyFont="1" applyFill="1" applyBorder="1" applyAlignment="1">
      <alignment horizontal="righ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shrinkToFit="1"/>
    </xf>
    <xf numFmtId="0" fontId="6" fillId="5" borderId="8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shrinkToFit="1"/>
    </xf>
    <xf numFmtId="0" fontId="6" fillId="13" borderId="8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6" fillId="3" borderId="8" xfId="0" applyFont="1" applyFill="1" applyBorder="1" applyAlignment="1">
      <alignment horizontal="left" vertical="center" wrapText="1" shrinkToFit="1"/>
    </xf>
    <xf numFmtId="4" fontId="6" fillId="3" borderId="8" xfId="0" applyNumberFormat="1" applyFont="1" applyFill="1" applyBorder="1" applyAlignment="1">
      <alignment horizontal="right" vertical="center" shrinkToFit="1"/>
    </xf>
    <xf numFmtId="0" fontId="10" fillId="6" borderId="8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center" vertical="center" wrapText="1" shrinkToFit="1"/>
    </xf>
    <xf numFmtId="0" fontId="6" fillId="6" borderId="8" xfId="0" applyFont="1" applyFill="1" applyBorder="1" applyAlignment="1">
      <alignment horizontal="center" vertical="center" shrinkToFit="1"/>
    </xf>
    <xf numFmtId="164" fontId="6" fillId="6" borderId="8" xfId="0" applyNumberFormat="1" applyFont="1" applyFill="1" applyBorder="1" applyAlignment="1">
      <alignment horizontal="right" vertical="center" shrinkToFit="1"/>
    </xf>
    <xf numFmtId="0" fontId="10" fillId="4" borderId="8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left" vertical="center" wrapText="1"/>
    </xf>
    <xf numFmtId="4" fontId="10" fillId="4" borderId="8" xfId="0" applyNumberFormat="1" applyFont="1" applyFill="1" applyBorder="1" applyAlignment="1">
      <alignment horizontal="right" vertical="center" wrapText="1" shrinkToFit="1"/>
    </xf>
    <xf numFmtId="0" fontId="6" fillId="4" borderId="8" xfId="0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12" borderId="8" xfId="0" applyFont="1" applyFill="1" applyBorder="1" applyAlignment="1">
      <alignment horizontal="center" vertical="center" shrinkToFit="1"/>
    </xf>
    <xf numFmtId="164" fontId="6" fillId="2" borderId="8" xfId="0" applyNumberFormat="1" applyFont="1" applyFill="1" applyBorder="1" applyAlignment="1">
      <alignment horizontal="right" vertical="center" shrinkToFit="1"/>
    </xf>
    <xf numFmtId="0" fontId="6" fillId="5" borderId="8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0" fontId="6" fillId="5" borderId="8" xfId="0" applyFont="1" applyFill="1" applyBorder="1" applyAlignment="1">
      <alignment horizontal="center" vertical="center" wrapText="1" shrinkToFit="1"/>
    </xf>
    <xf numFmtId="44" fontId="6" fillId="5" borderId="8" xfId="1" applyFont="1" applyFill="1" applyBorder="1" applyAlignment="1">
      <alignment horizontal="right" vertical="center" wrapText="1" shrinkToFit="1"/>
    </xf>
    <xf numFmtId="44" fontId="6" fillId="3" borderId="8" xfId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 wrapText="1" shrinkToFit="1"/>
    </xf>
    <xf numFmtId="164" fontId="10" fillId="3" borderId="8" xfId="0" applyNumberFormat="1" applyFont="1" applyFill="1" applyBorder="1" applyAlignment="1">
      <alignment horizontal="right" vertical="center" shrinkToFit="1"/>
    </xf>
    <xf numFmtId="44" fontId="6" fillId="3" borderId="8" xfId="1" applyFont="1" applyFill="1" applyBorder="1" applyAlignment="1">
      <alignment horizontal="right" vertical="center" shrinkToFi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shrinkToFit="1"/>
    </xf>
    <xf numFmtId="0" fontId="6" fillId="3" borderId="2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/>
    </xf>
    <xf numFmtId="44" fontId="6" fillId="3" borderId="20" xfId="1" applyFont="1" applyFill="1" applyBorder="1" applyAlignment="1">
      <alignment horizontal="right" vertical="center" wrapText="1"/>
    </xf>
    <xf numFmtId="0" fontId="6" fillId="0" borderId="21" xfId="0" applyFont="1" applyBorder="1"/>
    <xf numFmtId="0" fontId="0" fillId="0" borderId="8" xfId="0" applyFont="1" applyFill="1" applyBorder="1" applyAlignment="1">
      <alignment horizontal="center" vertical="center" shrinkToFit="1"/>
    </xf>
    <xf numFmtId="0" fontId="9" fillId="7" borderId="8" xfId="0" applyFont="1" applyFill="1" applyBorder="1" applyAlignment="1">
      <alignment horizontal="left" vertical="center" shrinkToFit="1"/>
    </xf>
    <xf numFmtId="0" fontId="9" fillId="7" borderId="8" xfId="0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justify" vertical="top" wrapText="1"/>
    </xf>
    <xf numFmtId="0" fontId="15" fillId="7" borderId="8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3" fillId="7" borderId="8" xfId="0" applyFont="1" applyFill="1" applyBorder="1" applyAlignment="1">
      <alignment vertical="top"/>
    </xf>
    <xf numFmtId="0" fontId="15" fillId="7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3" fillId="7" borderId="14" xfId="0" applyFont="1" applyFill="1" applyBorder="1" applyAlignment="1">
      <alignment vertical="top"/>
    </xf>
    <xf numFmtId="0" fontId="22" fillId="7" borderId="8" xfId="0" applyFont="1" applyFill="1" applyBorder="1" applyAlignment="1">
      <alignment horizontal="left" vertical="top"/>
    </xf>
    <xf numFmtId="0" fontId="3" fillId="7" borderId="8" xfId="0" applyFont="1" applyFill="1" applyBorder="1" applyAlignment="1">
      <alignment horizontal="left" vertical="top"/>
    </xf>
    <xf numFmtId="0" fontId="7" fillId="7" borderId="3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>
      <alignment horizontal="center" vertical="top" wrapText="1"/>
    </xf>
    <xf numFmtId="0" fontId="13" fillId="3" borderId="2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EC9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Normal="100" workbookViewId="0">
      <pane xSplit="8" ySplit="3" topLeftCell="I49" activePane="bottomRight" state="frozen"/>
      <selection pane="topRight" activeCell="K1" sqref="K1"/>
      <selection pane="bottomLeft" activeCell="A12" sqref="A12"/>
      <selection pane="bottomRight" activeCell="D58" sqref="D58"/>
    </sheetView>
  </sheetViews>
  <sheetFormatPr defaultRowHeight="15" x14ac:dyDescent="0.25"/>
  <cols>
    <col min="1" max="1" width="3.140625" style="41" customWidth="1"/>
    <col min="2" max="2" width="5.85546875" hidden="1" customWidth="1"/>
    <col min="3" max="3" width="28" customWidth="1"/>
    <col min="4" max="4" width="35.85546875" customWidth="1"/>
    <col min="5" max="5" width="9.85546875" customWidth="1"/>
    <col min="6" max="6" width="17.85546875" style="34" customWidth="1"/>
    <col min="7" max="7" width="12.28515625" hidden="1" customWidth="1"/>
    <col min="8" max="8" width="7.28515625" hidden="1" customWidth="1"/>
    <col min="9" max="9" width="19.42578125" customWidth="1"/>
    <col min="10" max="10" width="38" customWidth="1"/>
  </cols>
  <sheetData>
    <row r="1" spans="1:10" x14ac:dyDescent="0.25">
      <c r="A1" s="268" t="s">
        <v>0</v>
      </c>
      <c r="B1" s="270" t="s">
        <v>0</v>
      </c>
      <c r="C1" s="272" t="s">
        <v>1</v>
      </c>
      <c r="D1" s="15" t="s">
        <v>2</v>
      </c>
      <c r="E1" s="252" t="s">
        <v>9</v>
      </c>
      <c r="F1" s="252" t="s">
        <v>10</v>
      </c>
      <c r="G1" s="254" t="s">
        <v>3</v>
      </c>
      <c r="H1" s="259" t="s">
        <v>5</v>
      </c>
      <c r="I1" s="13" t="s">
        <v>7</v>
      </c>
      <c r="J1" s="260" t="s">
        <v>241</v>
      </c>
    </row>
    <row r="2" spans="1:10" ht="15.75" thickBot="1" x14ac:dyDescent="0.3">
      <c r="A2" s="269"/>
      <c r="B2" s="271"/>
      <c r="C2" s="273"/>
      <c r="D2" s="16" t="s">
        <v>8</v>
      </c>
      <c r="E2" s="253"/>
      <c r="F2" s="253"/>
      <c r="G2" s="255"/>
      <c r="H2" s="255"/>
      <c r="I2" s="14"/>
      <c r="J2" s="261"/>
    </row>
    <row r="3" spans="1:10" ht="15.75" thickBot="1" x14ac:dyDescent="0.3">
      <c r="A3" s="120">
        <v>1</v>
      </c>
      <c r="B3" s="61">
        <v>1</v>
      </c>
      <c r="C3" s="61">
        <v>2</v>
      </c>
      <c r="D3" s="62">
        <v>3</v>
      </c>
      <c r="E3" s="63">
        <v>4</v>
      </c>
      <c r="F3" s="63">
        <v>5</v>
      </c>
      <c r="G3" s="61">
        <v>10</v>
      </c>
      <c r="H3" s="61"/>
      <c r="I3" s="64">
        <v>9</v>
      </c>
      <c r="J3" s="65">
        <v>10</v>
      </c>
    </row>
    <row r="4" spans="1:10" ht="30" customHeight="1" x14ac:dyDescent="0.25">
      <c r="A4" s="262">
        <v>2011</v>
      </c>
      <c r="B4" s="263"/>
      <c r="C4" s="263"/>
      <c r="D4" s="263"/>
      <c r="E4" s="263"/>
      <c r="F4" s="263"/>
      <c r="G4" s="263"/>
      <c r="H4" s="263"/>
      <c r="I4" s="263"/>
      <c r="J4" s="264"/>
    </row>
    <row r="5" spans="1:10" ht="30" customHeight="1" x14ac:dyDescent="0.25">
      <c r="A5" s="236">
        <v>1</v>
      </c>
      <c r="B5" s="127"/>
      <c r="C5" s="237" t="s">
        <v>538</v>
      </c>
      <c r="D5" s="237" t="s">
        <v>539</v>
      </c>
      <c r="E5" s="238" t="s">
        <v>537</v>
      </c>
      <c r="F5" s="237" t="s">
        <v>536</v>
      </c>
      <c r="G5" s="238"/>
      <c r="H5" s="238"/>
      <c r="I5" s="238"/>
      <c r="J5" s="237" t="s">
        <v>540</v>
      </c>
    </row>
    <row r="6" spans="1:10" x14ac:dyDescent="0.25">
      <c r="A6" s="123">
        <v>2</v>
      </c>
      <c r="B6" s="124" t="s">
        <v>39</v>
      </c>
      <c r="C6" s="95" t="s">
        <v>535</v>
      </c>
      <c r="D6" s="125" t="s">
        <v>534</v>
      </c>
      <c r="E6" s="126" t="s">
        <v>533</v>
      </c>
      <c r="F6" s="114" t="s">
        <v>532</v>
      </c>
      <c r="G6" s="126"/>
      <c r="H6" s="126"/>
      <c r="I6" s="126" t="s">
        <v>531</v>
      </c>
      <c r="J6" s="249" t="s">
        <v>577</v>
      </c>
    </row>
    <row r="7" spans="1:10" ht="45.75" customHeight="1" x14ac:dyDescent="0.25">
      <c r="A7" s="119">
        <v>3</v>
      </c>
      <c r="B7" s="92" t="s">
        <v>60</v>
      </c>
      <c r="C7" s="72" t="s">
        <v>530</v>
      </c>
      <c r="D7" s="72" t="s">
        <v>529</v>
      </c>
      <c r="E7" s="74" t="s">
        <v>528</v>
      </c>
      <c r="F7" s="74" t="s">
        <v>527</v>
      </c>
      <c r="G7" s="74"/>
      <c r="H7" s="74"/>
      <c r="I7" s="108" t="s">
        <v>526</v>
      </c>
      <c r="J7" s="108" t="s">
        <v>546</v>
      </c>
    </row>
    <row r="8" spans="1:10" ht="22.5" x14ac:dyDescent="0.25">
      <c r="A8" s="119">
        <v>4</v>
      </c>
      <c r="B8" s="110" t="s">
        <v>55</v>
      </c>
      <c r="C8" s="72" t="s">
        <v>525</v>
      </c>
      <c r="D8" s="72" t="s">
        <v>524</v>
      </c>
      <c r="E8" s="74" t="s">
        <v>523</v>
      </c>
      <c r="F8" s="74" t="s">
        <v>522</v>
      </c>
      <c r="G8" s="74"/>
      <c r="H8" s="74"/>
      <c r="I8" s="108" t="s">
        <v>521</v>
      </c>
      <c r="J8" s="118" t="s">
        <v>546</v>
      </c>
    </row>
    <row r="9" spans="1:10" ht="35.25" customHeight="1" x14ac:dyDescent="0.25">
      <c r="A9" s="265">
        <v>2012</v>
      </c>
      <c r="B9" s="266"/>
      <c r="C9" s="266"/>
      <c r="D9" s="266"/>
      <c r="E9" s="266"/>
      <c r="F9" s="266"/>
      <c r="G9" s="266"/>
      <c r="H9" s="266"/>
      <c r="I9" s="266"/>
      <c r="J9" s="267"/>
    </row>
    <row r="10" spans="1:10" ht="45" x14ac:dyDescent="0.25">
      <c r="A10" s="119">
        <v>5</v>
      </c>
      <c r="B10" s="92" t="s">
        <v>82</v>
      </c>
      <c r="C10" s="72" t="s">
        <v>520</v>
      </c>
      <c r="D10" s="72" t="s">
        <v>519</v>
      </c>
      <c r="E10" s="74" t="s">
        <v>518</v>
      </c>
      <c r="F10" s="74" t="s">
        <v>517</v>
      </c>
      <c r="G10" s="74"/>
      <c r="H10" s="74"/>
      <c r="I10" s="72" t="s">
        <v>516</v>
      </c>
      <c r="J10" s="118" t="s">
        <v>515</v>
      </c>
    </row>
    <row r="11" spans="1:10" ht="38.25" customHeight="1" x14ac:dyDescent="0.25">
      <c r="A11" s="265">
        <v>2013</v>
      </c>
      <c r="B11" s="266"/>
      <c r="C11" s="266"/>
      <c r="D11" s="266"/>
      <c r="E11" s="266"/>
      <c r="F11" s="266"/>
      <c r="G11" s="266"/>
      <c r="H11" s="266"/>
      <c r="I11" s="266"/>
      <c r="J11" s="267"/>
    </row>
    <row r="12" spans="1:10" ht="33.75" x14ac:dyDescent="0.25">
      <c r="A12" s="117">
        <v>6</v>
      </c>
      <c r="B12" s="116" t="s">
        <v>95</v>
      </c>
      <c r="C12" s="115" t="s">
        <v>514</v>
      </c>
      <c r="D12" s="95" t="s">
        <v>513</v>
      </c>
      <c r="E12" s="112" t="s">
        <v>512</v>
      </c>
      <c r="F12" s="114" t="s">
        <v>511</v>
      </c>
      <c r="G12" s="112"/>
      <c r="H12" s="112"/>
      <c r="I12" s="113" t="s">
        <v>510</v>
      </c>
      <c r="J12" s="239" t="s">
        <v>584</v>
      </c>
    </row>
    <row r="13" spans="1:10" ht="22.5" x14ac:dyDescent="0.25">
      <c r="A13" s="77">
        <v>7</v>
      </c>
      <c r="B13" s="111" t="s">
        <v>68</v>
      </c>
      <c r="C13" s="72" t="s">
        <v>509</v>
      </c>
      <c r="D13" s="72" t="s">
        <v>449</v>
      </c>
      <c r="E13" s="74" t="s">
        <v>508</v>
      </c>
      <c r="F13" s="74" t="s">
        <v>507</v>
      </c>
      <c r="G13" s="74"/>
      <c r="H13" s="74"/>
      <c r="I13" s="108" t="s">
        <v>506</v>
      </c>
      <c r="J13" s="246" t="s">
        <v>578</v>
      </c>
    </row>
    <row r="14" spans="1:10" ht="33.75" x14ac:dyDescent="0.25">
      <c r="A14" s="77">
        <v>8</v>
      </c>
      <c r="B14" s="92" t="s">
        <v>73</v>
      </c>
      <c r="C14" s="72" t="s">
        <v>505</v>
      </c>
      <c r="D14" s="72" t="s">
        <v>504</v>
      </c>
      <c r="E14" s="74" t="s">
        <v>503</v>
      </c>
      <c r="F14" s="74" t="s">
        <v>502</v>
      </c>
      <c r="G14" s="74"/>
      <c r="H14" s="74"/>
      <c r="I14" s="108" t="s">
        <v>501</v>
      </c>
      <c r="J14" s="74" t="s">
        <v>546</v>
      </c>
    </row>
    <row r="15" spans="1:10" ht="21" customHeight="1" x14ac:dyDescent="0.25">
      <c r="A15" s="77">
        <v>9</v>
      </c>
      <c r="B15" s="110" t="s">
        <v>102</v>
      </c>
      <c r="C15" s="74" t="s">
        <v>500</v>
      </c>
      <c r="D15" s="72" t="s">
        <v>587</v>
      </c>
      <c r="E15" s="74" t="s">
        <v>499</v>
      </c>
      <c r="F15" s="74" t="s">
        <v>498</v>
      </c>
      <c r="G15" s="74"/>
      <c r="H15" s="74"/>
      <c r="I15" s="108" t="s">
        <v>497</v>
      </c>
      <c r="J15" s="250" t="s">
        <v>562</v>
      </c>
    </row>
    <row r="16" spans="1:10" ht="33.75" x14ac:dyDescent="0.25">
      <c r="A16" s="96">
        <v>10</v>
      </c>
      <c r="B16" s="106" t="s">
        <v>107</v>
      </c>
      <c r="C16" s="88" t="s">
        <v>496</v>
      </c>
      <c r="D16" s="88" t="s">
        <v>495</v>
      </c>
      <c r="E16" s="87" t="s">
        <v>494</v>
      </c>
      <c r="F16" s="87" t="s">
        <v>493</v>
      </c>
      <c r="G16" s="87"/>
      <c r="H16" s="87"/>
      <c r="I16" s="109" t="s">
        <v>492</v>
      </c>
      <c r="J16" s="88" t="s">
        <v>491</v>
      </c>
    </row>
    <row r="17" spans="1:10" ht="56.25" x14ac:dyDescent="0.25">
      <c r="A17" s="77">
        <v>11</v>
      </c>
      <c r="B17" s="79" t="s">
        <v>14</v>
      </c>
      <c r="C17" s="72" t="s">
        <v>490</v>
      </c>
      <c r="D17" s="72" t="s">
        <v>489</v>
      </c>
      <c r="E17" s="74" t="s">
        <v>488</v>
      </c>
      <c r="F17" s="74" t="s">
        <v>487</v>
      </c>
      <c r="G17" s="74"/>
      <c r="H17" s="74"/>
      <c r="I17" s="108" t="s">
        <v>486</v>
      </c>
      <c r="J17" s="72" t="s">
        <v>567</v>
      </c>
    </row>
    <row r="18" spans="1:10" ht="40.5" customHeight="1" x14ac:dyDescent="0.25">
      <c r="A18" s="77">
        <v>12</v>
      </c>
      <c r="B18" s="79" t="s">
        <v>12</v>
      </c>
      <c r="C18" s="72" t="s">
        <v>485</v>
      </c>
      <c r="D18" s="72" t="s">
        <v>484</v>
      </c>
      <c r="E18" s="74" t="s">
        <v>483</v>
      </c>
      <c r="F18" s="74" t="s">
        <v>482</v>
      </c>
      <c r="G18" s="74"/>
      <c r="H18" s="74"/>
      <c r="I18" s="74" t="s">
        <v>481</v>
      </c>
      <c r="J18" s="241" t="s">
        <v>563</v>
      </c>
    </row>
    <row r="19" spans="1:10" ht="22.5" x14ac:dyDescent="0.25">
      <c r="A19" s="77">
        <v>13</v>
      </c>
      <c r="B19" s="92" t="s">
        <v>69</v>
      </c>
      <c r="C19" s="74" t="s">
        <v>480</v>
      </c>
      <c r="D19" s="72" t="s">
        <v>479</v>
      </c>
      <c r="E19" s="74" t="s">
        <v>478</v>
      </c>
      <c r="F19" s="74" t="s">
        <v>477</v>
      </c>
      <c r="G19" s="74"/>
      <c r="H19" s="74"/>
      <c r="I19" s="108" t="s">
        <v>476</v>
      </c>
      <c r="J19" s="74" t="s">
        <v>546</v>
      </c>
    </row>
    <row r="20" spans="1:10" ht="22.5" x14ac:dyDescent="0.25">
      <c r="A20" s="77">
        <v>14</v>
      </c>
      <c r="B20" s="79" t="s">
        <v>35</v>
      </c>
      <c r="C20" s="74" t="s">
        <v>475</v>
      </c>
      <c r="D20" s="72" t="s">
        <v>474</v>
      </c>
      <c r="E20" s="74" t="s">
        <v>473</v>
      </c>
      <c r="F20" s="74" t="s">
        <v>472</v>
      </c>
      <c r="G20" s="74"/>
      <c r="H20" s="74"/>
      <c r="I20" s="76" t="s">
        <v>471</v>
      </c>
      <c r="J20" s="74" t="s">
        <v>546</v>
      </c>
    </row>
    <row r="21" spans="1:10" ht="30.75" customHeight="1" x14ac:dyDescent="0.25">
      <c r="A21" s="77">
        <v>15</v>
      </c>
      <c r="B21" s="107" t="s">
        <v>13</v>
      </c>
      <c r="C21" s="72" t="s">
        <v>470</v>
      </c>
      <c r="D21" s="72" t="s">
        <v>469</v>
      </c>
      <c r="E21" s="74" t="s">
        <v>468</v>
      </c>
      <c r="F21" s="74" t="s">
        <v>467</v>
      </c>
      <c r="G21" s="74"/>
      <c r="H21" s="74"/>
      <c r="I21" s="74" t="s">
        <v>466</v>
      </c>
      <c r="J21" s="74" t="s">
        <v>546</v>
      </c>
    </row>
    <row r="22" spans="1:10" ht="22.5" x14ac:dyDescent="0.25">
      <c r="A22" s="77">
        <v>16</v>
      </c>
      <c r="B22" s="92" t="s">
        <v>44</v>
      </c>
      <c r="C22" s="74" t="s">
        <v>564</v>
      </c>
      <c r="D22" s="72" t="s">
        <v>465</v>
      </c>
      <c r="E22" s="74" t="s">
        <v>464</v>
      </c>
      <c r="F22" s="74" t="s">
        <v>463</v>
      </c>
      <c r="G22" s="74"/>
      <c r="H22" s="74"/>
      <c r="I22" s="76" t="s">
        <v>462</v>
      </c>
      <c r="J22" s="242" t="s">
        <v>565</v>
      </c>
    </row>
    <row r="23" spans="1:10" ht="48.75" customHeight="1" x14ac:dyDescent="0.25">
      <c r="A23" s="77">
        <v>17</v>
      </c>
      <c r="B23" s="92" t="s">
        <v>47</v>
      </c>
      <c r="C23" s="72" t="s">
        <v>461</v>
      </c>
      <c r="D23" s="72" t="s">
        <v>460</v>
      </c>
      <c r="E23" s="74" t="s">
        <v>459</v>
      </c>
      <c r="F23" s="74" t="s">
        <v>458</v>
      </c>
      <c r="G23" s="74"/>
      <c r="H23" s="74"/>
      <c r="I23" s="76" t="s">
        <v>457</v>
      </c>
      <c r="J23" s="72" t="s">
        <v>456</v>
      </c>
    </row>
    <row r="24" spans="1:10" ht="33.75" x14ac:dyDescent="0.25">
      <c r="A24" s="77">
        <v>18</v>
      </c>
      <c r="B24" s="92" t="s">
        <v>66</v>
      </c>
      <c r="C24" s="74" t="s">
        <v>455</v>
      </c>
      <c r="D24" s="72" t="s">
        <v>454</v>
      </c>
      <c r="E24" s="74" t="s">
        <v>453</v>
      </c>
      <c r="F24" s="74" t="s">
        <v>452</v>
      </c>
      <c r="G24" s="74"/>
      <c r="H24" s="74"/>
      <c r="I24" s="73" t="s">
        <v>451</v>
      </c>
      <c r="J24" s="240" t="s">
        <v>585</v>
      </c>
    </row>
    <row r="25" spans="1:10" ht="39.75" customHeight="1" x14ac:dyDescent="0.25">
      <c r="A25" s="85">
        <v>19</v>
      </c>
      <c r="B25" s="102" t="s">
        <v>68</v>
      </c>
      <c r="C25" s="72" t="s">
        <v>450</v>
      </c>
      <c r="D25" s="72" t="s">
        <v>449</v>
      </c>
      <c r="E25" s="72" t="s">
        <v>448</v>
      </c>
      <c r="F25" s="72" t="s">
        <v>447</v>
      </c>
      <c r="G25" s="72"/>
      <c r="H25" s="72"/>
      <c r="I25" s="72" t="s">
        <v>446</v>
      </c>
      <c r="J25" s="78" t="s">
        <v>566</v>
      </c>
    </row>
    <row r="26" spans="1:10" ht="22.5" x14ac:dyDescent="0.25">
      <c r="A26" s="85">
        <v>20</v>
      </c>
      <c r="B26" s="106" t="s">
        <v>63</v>
      </c>
      <c r="C26" s="74" t="s">
        <v>445</v>
      </c>
      <c r="D26" s="72" t="s">
        <v>444</v>
      </c>
      <c r="E26" s="74" t="s">
        <v>443</v>
      </c>
      <c r="F26" s="74" t="s">
        <v>442</v>
      </c>
      <c r="G26" s="74"/>
      <c r="H26" s="74"/>
      <c r="I26" s="74" t="s">
        <v>441</v>
      </c>
      <c r="J26" s="86" t="s">
        <v>546</v>
      </c>
    </row>
    <row r="27" spans="1:10" ht="26.25" customHeight="1" x14ac:dyDescent="0.25">
      <c r="A27" s="85">
        <v>21</v>
      </c>
      <c r="B27" s="102" t="s">
        <v>78</v>
      </c>
      <c r="C27" s="72" t="s">
        <v>440</v>
      </c>
      <c r="D27" s="72" t="s">
        <v>439</v>
      </c>
      <c r="E27" s="72" t="s">
        <v>438</v>
      </c>
      <c r="F27" s="72" t="s">
        <v>415</v>
      </c>
      <c r="G27" s="72"/>
      <c r="H27" s="72"/>
      <c r="I27" s="73" t="s">
        <v>437</v>
      </c>
      <c r="J27" s="72" t="s">
        <v>546</v>
      </c>
    </row>
    <row r="28" spans="1:10" ht="45" x14ac:dyDescent="0.25">
      <c r="A28" s="85">
        <v>22</v>
      </c>
      <c r="B28" s="105" t="s">
        <v>49</v>
      </c>
      <c r="C28" s="98" t="s">
        <v>436</v>
      </c>
      <c r="D28" s="98" t="s">
        <v>435</v>
      </c>
      <c r="E28" s="98" t="s">
        <v>434</v>
      </c>
      <c r="F28" s="98" t="s">
        <v>415</v>
      </c>
      <c r="G28" s="98"/>
      <c r="H28" s="98"/>
      <c r="I28" s="78" t="s">
        <v>433</v>
      </c>
      <c r="J28" s="78" t="s">
        <v>432</v>
      </c>
    </row>
    <row r="29" spans="1:10" ht="22.5" x14ac:dyDescent="0.25">
      <c r="A29" s="85">
        <v>23</v>
      </c>
      <c r="B29" s="92" t="s">
        <v>98</v>
      </c>
      <c r="C29" s="72" t="s">
        <v>431</v>
      </c>
      <c r="D29" s="72" t="s">
        <v>430</v>
      </c>
      <c r="E29" s="72" t="s">
        <v>429</v>
      </c>
      <c r="F29" s="72" t="s">
        <v>428</v>
      </c>
      <c r="G29" s="72"/>
      <c r="H29" s="72"/>
      <c r="I29" s="72" t="s">
        <v>427</v>
      </c>
      <c r="J29" s="240" t="s">
        <v>579</v>
      </c>
    </row>
    <row r="30" spans="1:10" ht="45" x14ac:dyDescent="0.25">
      <c r="A30" s="85">
        <v>24</v>
      </c>
      <c r="B30" s="104" t="s">
        <v>69</v>
      </c>
      <c r="C30" s="72" t="s">
        <v>426</v>
      </c>
      <c r="D30" s="72" t="s">
        <v>425</v>
      </c>
      <c r="E30" s="72" t="s">
        <v>424</v>
      </c>
      <c r="F30" s="72" t="s">
        <v>423</v>
      </c>
      <c r="G30" s="72"/>
      <c r="H30" s="72"/>
      <c r="I30" s="73" t="s">
        <v>422</v>
      </c>
      <c r="J30" s="72" t="s">
        <v>421</v>
      </c>
    </row>
    <row r="31" spans="1:10" ht="22.5" x14ac:dyDescent="0.25">
      <c r="A31" s="85">
        <v>25</v>
      </c>
      <c r="B31" s="103" t="s">
        <v>113</v>
      </c>
      <c r="C31" s="72" t="s">
        <v>420</v>
      </c>
      <c r="D31" s="72" t="s">
        <v>419</v>
      </c>
      <c r="E31" s="72" t="s">
        <v>418</v>
      </c>
      <c r="F31" s="72" t="s">
        <v>417</v>
      </c>
      <c r="G31" s="72"/>
      <c r="H31" s="72"/>
      <c r="I31" s="73" t="s">
        <v>416</v>
      </c>
      <c r="J31" s="240" t="s">
        <v>579</v>
      </c>
    </row>
    <row r="32" spans="1:10" ht="44.25" customHeight="1" x14ac:dyDescent="0.25">
      <c r="A32" s="256">
        <v>2014</v>
      </c>
      <c r="B32" s="257"/>
      <c r="C32" s="257"/>
      <c r="D32" s="257"/>
      <c r="E32" s="257"/>
      <c r="F32" s="257"/>
      <c r="G32" s="257"/>
      <c r="H32" s="257"/>
      <c r="I32" s="257"/>
      <c r="J32" s="258"/>
    </row>
    <row r="33" spans="1:10" ht="56.25" x14ac:dyDescent="0.25">
      <c r="A33" s="77">
        <v>26</v>
      </c>
      <c r="B33" s="92" t="s">
        <v>73</v>
      </c>
      <c r="C33" s="74" t="s">
        <v>414</v>
      </c>
      <c r="D33" s="72" t="s">
        <v>587</v>
      </c>
      <c r="E33" s="74" t="s">
        <v>413</v>
      </c>
      <c r="F33" s="74" t="s">
        <v>412</v>
      </c>
      <c r="G33" s="74"/>
      <c r="H33" s="74"/>
      <c r="I33" s="76" t="s">
        <v>411</v>
      </c>
      <c r="J33" s="78" t="s">
        <v>568</v>
      </c>
    </row>
    <row r="34" spans="1:10" ht="33.75" x14ac:dyDescent="0.25">
      <c r="A34" s="85">
        <v>27</v>
      </c>
      <c r="B34" s="102" t="s">
        <v>87</v>
      </c>
      <c r="C34" s="72" t="s">
        <v>410</v>
      </c>
      <c r="D34" s="72" t="s">
        <v>409</v>
      </c>
      <c r="E34" s="72" t="s">
        <v>408</v>
      </c>
      <c r="F34" s="72" t="s">
        <v>407</v>
      </c>
      <c r="G34" s="72"/>
      <c r="H34" s="72"/>
      <c r="I34" s="72" t="s">
        <v>406</v>
      </c>
      <c r="J34" s="243" t="s">
        <v>569</v>
      </c>
    </row>
    <row r="35" spans="1:10" ht="22.5" x14ac:dyDescent="0.25">
      <c r="A35" s="75">
        <v>28</v>
      </c>
      <c r="B35" s="101" t="s">
        <v>55</v>
      </c>
      <c r="C35" s="75" t="s">
        <v>405</v>
      </c>
      <c r="D35" s="90" t="s">
        <v>404</v>
      </c>
      <c r="E35" s="75" t="s">
        <v>403</v>
      </c>
      <c r="F35" s="75" t="s">
        <v>402</v>
      </c>
      <c r="G35" s="75"/>
      <c r="H35" s="75"/>
      <c r="I35" s="76" t="s">
        <v>401</v>
      </c>
      <c r="J35" s="244" t="s">
        <v>570</v>
      </c>
    </row>
    <row r="36" spans="1:10" ht="30" customHeight="1" x14ac:dyDescent="0.25">
      <c r="A36" s="77">
        <v>29</v>
      </c>
      <c r="B36" s="100" t="s">
        <v>12</v>
      </c>
      <c r="C36" s="74" t="s">
        <v>400</v>
      </c>
      <c r="D36" s="72" t="s">
        <v>399</v>
      </c>
      <c r="E36" s="74" t="s">
        <v>398</v>
      </c>
      <c r="F36" s="74" t="s">
        <v>397</v>
      </c>
      <c r="G36" s="74"/>
      <c r="H36" s="74"/>
      <c r="I36" s="76" t="s">
        <v>396</v>
      </c>
      <c r="J36" s="74" t="s">
        <v>546</v>
      </c>
    </row>
    <row r="37" spans="1:10" ht="27" customHeight="1" x14ac:dyDescent="0.25">
      <c r="A37" s="77">
        <v>30</v>
      </c>
      <c r="B37" s="92" t="s">
        <v>90</v>
      </c>
      <c r="C37" s="74" t="s">
        <v>391</v>
      </c>
      <c r="D37" s="72" t="s">
        <v>395</v>
      </c>
      <c r="E37" s="74" t="s">
        <v>394</v>
      </c>
      <c r="F37" s="74" t="s">
        <v>393</v>
      </c>
      <c r="G37" s="74"/>
      <c r="H37" s="74"/>
      <c r="I37" s="76" t="s">
        <v>392</v>
      </c>
      <c r="J37" s="74" t="s">
        <v>571</v>
      </c>
    </row>
    <row r="38" spans="1:10" ht="34.5" customHeight="1" x14ac:dyDescent="0.25">
      <c r="A38" s="77">
        <v>31</v>
      </c>
      <c r="B38" s="79" t="s">
        <v>113</v>
      </c>
      <c r="C38" s="74" t="s">
        <v>391</v>
      </c>
      <c r="D38" s="72" t="s">
        <v>390</v>
      </c>
      <c r="E38" s="74" t="s">
        <v>389</v>
      </c>
      <c r="F38" s="74" t="s">
        <v>388</v>
      </c>
      <c r="G38" s="74"/>
      <c r="H38" s="74"/>
      <c r="I38" s="76" t="s">
        <v>387</v>
      </c>
      <c r="J38" s="74" t="s">
        <v>547</v>
      </c>
    </row>
    <row r="39" spans="1:10" ht="33.75" x14ac:dyDescent="0.25">
      <c r="A39" s="97">
        <v>32</v>
      </c>
      <c r="B39" s="99" t="s">
        <v>115</v>
      </c>
      <c r="C39" s="97" t="s">
        <v>386</v>
      </c>
      <c r="D39" s="98" t="s">
        <v>385</v>
      </c>
      <c r="E39" s="97" t="s">
        <v>384</v>
      </c>
      <c r="F39" s="97" t="s">
        <v>383</v>
      </c>
      <c r="G39" s="97"/>
      <c r="H39" s="97"/>
      <c r="I39" s="86" t="s">
        <v>382</v>
      </c>
      <c r="J39" s="78" t="s">
        <v>381</v>
      </c>
    </row>
    <row r="40" spans="1:10" ht="33.75" x14ac:dyDescent="0.25">
      <c r="A40" s="96">
        <v>33</v>
      </c>
      <c r="B40" s="89" t="s">
        <v>117</v>
      </c>
      <c r="C40" s="87" t="s">
        <v>380</v>
      </c>
      <c r="D40" s="88" t="s">
        <v>379</v>
      </c>
      <c r="E40" s="87" t="s">
        <v>378</v>
      </c>
      <c r="F40" s="87" t="s">
        <v>377</v>
      </c>
      <c r="G40" s="87"/>
      <c r="H40" s="87"/>
      <c r="I40" s="87" t="s">
        <v>376</v>
      </c>
      <c r="J40" s="241" t="s">
        <v>572</v>
      </c>
    </row>
    <row r="41" spans="1:10" ht="33.75" x14ac:dyDescent="0.25">
      <c r="A41" s="85">
        <v>34</v>
      </c>
      <c r="B41" s="84" t="s">
        <v>14</v>
      </c>
      <c r="C41" s="72" t="s">
        <v>375</v>
      </c>
      <c r="D41" s="72" t="s">
        <v>374</v>
      </c>
      <c r="E41" s="72" t="s">
        <v>373</v>
      </c>
      <c r="F41" s="72" t="s">
        <v>372</v>
      </c>
      <c r="G41" s="72"/>
      <c r="H41" s="72"/>
      <c r="I41" s="73" t="s">
        <v>581</v>
      </c>
      <c r="J41" s="245" t="s">
        <v>580</v>
      </c>
    </row>
    <row r="42" spans="1:10" s="95" customFormat="1" ht="36" customHeight="1" x14ac:dyDescent="0.25">
      <c r="A42" s="77">
        <v>35</v>
      </c>
      <c r="B42" s="79" t="s">
        <v>116</v>
      </c>
      <c r="C42" s="74" t="s">
        <v>371</v>
      </c>
      <c r="D42" s="72" t="s">
        <v>370</v>
      </c>
      <c r="E42" s="74" t="s">
        <v>369</v>
      </c>
      <c r="F42" s="74" t="s">
        <v>368</v>
      </c>
      <c r="G42" s="74"/>
      <c r="H42" s="74"/>
      <c r="I42" s="76" t="s">
        <v>367</v>
      </c>
      <c r="J42" s="251" t="s">
        <v>582</v>
      </c>
    </row>
    <row r="43" spans="1:10" ht="30" customHeight="1" x14ac:dyDescent="0.25">
      <c r="A43" s="90">
        <v>36</v>
      </c>
      <c r="B43" s="94" t="s">
        <v>24</v>
      </c>
      <c r="C43" s="90" t="s">
        <v>366</v>
      </c>
      <c r="D43" s="90" t="s">
        <v>365</v>
      </c>
      <c r="E43" s="90" t="s">
        <v>364</v>
      </c>
      <c r="F43" s="90" t="s">
        <v>363</v>
      </c>
      <c r="G43" s="90"/>
      <c r="H43" s="90"/>
      <c r="I43" s="73" t="s">
        <v>320</v>
      </c>
      <c r="J43" s="93" t="s">
        <v>546</v>
      </c>
    </row>
    <row r="44" spans="1:10" ht="45" x14ac:dyDescent="0.25">
      <c r="A44" s="85">
        <v>37</v>
      </c>
      <c r="B44" s="3" t="s">
        <v>14</v>
      </c>
      <c r="C44" s="72" t="s">
        <v>362</v>
      </c>
      <c r="D44" s="72" t="s">
        <v>361</v>
      </c>
      <c r="E44" s="72" t="s">
        <v>360</v>
      </c>
      <c r="F44" s="72" t="s">
        <v>359</v>
      </c>
      <c r="G44" s="72"/>
      <c r="H44" s="72"/>
      <c r="I44" s="73" t="s">
        <v>358</v>
      </c>
      <c r="J44" s="243" t="s">
        <v>573</v>
      </c>
    </row>
    <row r="45" spans="1:10" ht="22.5" x14ac:dyDescent="0.25">
      <c r="A45" s="77">
        <v>38</v>
      </c>
      <c r="B45" s="92" t="s">
        <v>89</v>
      </c>
      <c r="C45" s="74" t="s">
        <v>357</v>
      </c>
      <c r="D45" s="72" t="s">
        <v>356</v>
      </c>
      <c r="E45" s="74" t="s">
        <v>355</v>
      </c>
      <c r="F45" s="74" t="s">
        <v>354</v>
      </c>
      <c r="G45" s="74"/>
      <c r="H45" s="74"/>
      <c r="I45" s="76" t="s">
        <v>353</v>
      </c>
      <c r="J45" s="246" t="s">
        <v>571</v>
      </c>
    </row>
    <row r="46" spans="1:10" ht="30" customHeight="1" x14ac:dyDescent="0.25">
      <c r="A46" s="90">
        <v>39</v>
      </c>
      <c r="B46" s="84" t="s">
        <v>114</v>
      </c>
      <c r="C46" s="72" t="s">
        <v>352</v>
      </c>
      <c r="D46" s="72" t="s">
        <v>351</v>
      </c>
      <c r="E46" s="72" t="s">
        <v>350</v>
      </c>
      <c r="F46" s="72" t="s">
        <v>349</v>
      </c>
      <c r="G46" s="72"/>
      <c r="H46" s="72"/>
      <c r="I46" s="72" t="s">
        <v>348</v>
      </c>
      <c r="J46" s="243" t="s">
        <v>574</v>
      </c>
    </row>
    <row r="47" spans="1:10" ht="30" customHeight="1" x14ac:dyDescent="0.25">
      <c r="A47" s="77">
        <v>40</v>
      </c>
      <c r="B47" s="91" t="s">
        <v>47</v>
      </c>
      <c r="C47" s="90" t="s">
        <v>347</v>
      </c>
      <c r="D47" s="90" t="s">
        <v>346</v>
      </c>
      <c r="E47" s="75" t="s">
        <v>345</v>
      </c>
      <c r="F47" s="75" t="s">
        <v>344</v>
      </c>
      <c r="G47" s="75"/>
      <c r="H47" s="75"/>
      <c r="I47" s="76" t="s">
        <v>343</v>
      </c>
      <c r="J47" s="97" t="s">
        <v>546</v>
      </c>
    </row>
    <row r="48" spans="1:10" ht="30" customHeight="1" x14ac:dyDescent="0.25">
      <c r="A48" s="90">
        <v>41</v>
      </c>
      <c r="B48" s="89" t="s">
        <v>50</v>
      </c>
      <c r="C48" s="87" t="s">
        <v>342</v>
      </c>
      <c r="D48" s="88" t="s">
        <v>341</v>
      </c>
      <c r="E48" s="87" t="s">
        <v>340</v>
      </c>
      <c r="F48" s="87" t="s">
        <v>339</v>
      </c>
      <c r="G48" s="87"/>
      <c r="H48" s="87"/>
      <c r="I48" s="86" t="s">
        <v>338</v>
      </c>
      <c r="J48" s="78" t="s">
        <v>319</v>
      </c>
    </row>
    <row r="49" spans="1:10" ht="45" x14ac:dyDescent="0.25">
      <c r="A49" s="85">
        <v>42</v>
      </c>
      <c r="B49" s="84" t="s">
        <v>64</v>
      </c>
      <c r="C49" s="72" t="s">
        <v>337</v>
      </c>
      <c r="D49" s="72" t="s">
        <v>336</v>
      </c>
      <c r="E49" s="72" t="s">
        <v>335</v>
      </c>
      <c r="F49" s="72" t="s">
        <v>334</v>
      </c>
      <c r="G49" s="72"/>
      <c r="H49" s="72"/>
      <c r="I49" s="72" t="s">
        <v>333</v>
      </c>
      <c r="J49" s="247" t="s">
        <v>575</v>
      </c>
    </row>
    <row r="50" spans="1:10" ht="35.25" customHeight="1" x14ac:dyDescent="0.25">
      <c r="A50" s="256">
        <v>2015</v>
      </c>
      <c r="B50" s="257"/>
      <c r="C50" s="257"/>
      <c r="D50" s="257"/>
      <c r="E50" s="257"/>
      <c r="F50" s="257"/>
      <c r="G50" s="257"/>
      <c r="H50" s="257"/>
      <c r="I50" s="257"/>
      <c r="J50" s="258"/>
    </row>
    <row r="51" spans="1:10" ht="30" customHeight="1" x14ac:dyDescent="0.25">
      <c r="A51" s="83">
        <v>43</v>
      </c>
      <c r="B51" s="82" t="s">
        <v>88</v>
      </c>
      <c r="C51" s="80" t="s">
        <v>332</v>
      </c>
      <c r="D51" s="80" t="s">
        <v>587</v>
      </c>
      <c r="E51" s="80" t="s">
        <v>331</v>
      </c>
      <c r="F51" s="248" t="s">
        <v>576</v>
      </c>
      <c r="G51" s="80"/>
      <c r="H51" s="80"/>
      <c r="I51" s="81" t="s">
        <v>330</v>
      </c>
      <c r="J51" s="80" t="s">
        <v>547</v>
      </c>
    </row>
    <row r="52" spans="1:10" ht="22.5" x14ac:dyDescent="0.25">
      <c r="A52" s="77">
        <v>44</v>
      </c>
      <c r="B52" s="79" t="s">
        <v>67</v>
      </c>
      <c r="C52" s="74" t="s">
        <v>329</v>
      </c>
      <c r="D52" s="74" t="s">
        <v>328</v>
      </c>
      <c r="E52" s="74" t="s">
        <v>327</v>
      </c>
      <c r="F52" s="74" t="s">
        <v>326</v>
      </c>
      <c r="G52" s="74"/>
      <c r="H52" s="74"/>
      <c r="I52" s="74" t="s">
        <v>325</v>
      </c>
      <c r="J52" s="78" t="s">
        <v>319</v>
      </c>
    </row>
    <row r="53" spans="1:10" ht="30" customHeight="1" x14ac:dyDescent="0.25">
      <c r="A53" s="77">
        <v>45</v>
      </c>
      <c r="B53" s="79" t="s">
        <v>113</v>
      </c>
      <c r="C53" s="74" t="s">
        <v>324</v>
      </c>
      <c r="D53" s="72" t="s">
        <v>323</v>
      </c>
      <c r="E53" s="74" t="s">
        <v>322</v>
      </c>
      <c r="F53" s="74" t="s">
        <v>321</v>
      </c>
      <c r="G53" s="74"/>
      <c r="H53" s="74"/>
      <c r="I53" s="76" t="s">
        <v>320</v>
      </c>
      <c r="J53" s="78" t="s">
        <v>319</v>
      </c>
    </row>
    <row r="54" spans="1:10" ht="30" customHeight="1" x14ac:dyDescent="0.25">
      <c r="A54" s="77">
        <v>46</v>
      </c>
      <c r="B54" s="77"/>
      <c r="C54" s="74" t="s">
        <v>318</v>
      </c>
      <c r="D54" s="72" t="s">
        <v>317</v>
      </c>
      <c r="E54" s="74" t="s">
        <v>316</v>
      </c>
      <c r="F54" s="74" t="s">
        <v>315</v>
      </c>
      <c r="G54" s="74"/>
      <c r="H54" s="74"/>
      <c r="I54" s="76" t="s">
        <v>314</v>
      </c>
      <c r="J54" s="243" t="s">
        <v>546</v>
      </c>
    </row>
    <row r="55" spans="1:10" x14ac:dyDescent="0.25">
      <c r="A55" s="74">
        <v>47</v>
      </c>
      <c r="B55" s="74"/>
      <c r="C55" s="74" t="s">
        <v>313</v>
      </c>
      <c r="D55" s="74" t="s">
        <v>587</v>
      </c>
      <c r="E55" s="74" t="s">
        <v>312</v>
      </c>
      <c r="F55" s="74" t="s">
        <v>311</v>
      </c>
      <c r="G55" s="74"/>
      <c r="H55" s="74"/>
      <c r="I55" s="74" t="s">
        <v>310</v>
      </c>
      <c r="J55" s="246" t="s">
        <v>583</v>
      </c>
    </row>
    <row r="56" spans="1:10" x14ac:dyDescent="0.25">
      <c r="A56" s="77">
        <v>48</v>
      </c>
      <c r="B56" s="75"/>
      <c r="C56" s="75" t="s">
        <v>309</v>
      </c>
      <c r="D56" s="75" t="s">
        <v>587</v>
      </c>
      <c r="E56" s="75" t="s">
        <v>308</v>
      </c>
      <c r="F56" s="75" t="s">
        <v>307</v>
      </c>
      <c r="G56" s="75"/>
      <c r="H56" s="75"/>
      <c r="I56" s="75" t="s">
        <v>306</v>
      </c>
      <c r="J56" s="243" t="s">
        <v>546</v>
      </c>
    </row>
    <row r="57" spans="1:10" ht="33.75" x14ac:dyDescent="0.25">
      <c r="A57" s="72">
        <v>49</v>
      </c>
      <c r="B57" s="72"/>
      <c r="C57" s="72" t="s">
        <v>305</v>
      </c>
      <c r="D57" s="72" t="s">
        <v>304</v>
      </c>
      <c r="E57" s="72" t="s">
        <v>303</v>
      </c>
      <c r="F57" s="72" t="s">
        <v>302</v>
      </c>
      <c r="G57" s="72"/>
      <c r="H57" s="72"/>
      <c r="I57" s="73" t="s">
        <v>301</v>
      </c>
      <c r="J57" s="243" t="s">
        <v>546</v>
      </c>
    </row>
    <row r="58" spans="1:10" ht="33.75" x14ac:dyDescent="0.25">
      <c r="A58" s="72">
        <v>50</v>
      </c>
      <c r="B58" s="72"/>
      <c r="C58" s="72" t="s">
        <v>300</v>
      </c>
      <c r="D58" s="72" t="s">
        <v>299</v>
      </c>
      <c r="E58" s="72" t="s">
        <v>298</v>
      </c>
      <c r="F58" s="72" t="s">
        <v>297</v>
      </c>
      <c r="G58" s="72"/>
      <c r="H58" s="72"/>
      <c r="I58" s="73" t="s">
        <v>296</v>
      </c>
      <c r="J58" s="240" t="s">
        <v>579</v>
      </c>
    </row>
    <row r="59" spans="1:10" ht="30" customHeight="1" x14ac:dyDescent="0.25">
      <c r="A59" s="71"/>
      <c r="B59" s="71"/>
      <c r="C59" s="55"/>
      <c r="D59" s="55"/>
      <c r="E59" s="55"/>
      <c r="F59" s="66"/>
      <c r="G59" s="55"/>
      <c r="H59" s="55"/>
      <c r="I59" s="55"/>
      <c r="J59" s="55"/>
    </row>
    <row r="60" spans="1:10" ht="30" customHeight="1" x14ac:dyDescent="0.25">
      <c r="A60" s="71"/>
      <c r="B60" s="71"/>
      <c r="C60" s="55"/>
      <c r="D60" s="55"/>
      <c r="E60" s="55"/>
      <c r="F60" s="66"/>
      <c r="G60" s="55"/>
      <c r="H60" s="55"/>
      <c r="I60" s="55"/>
      <c r="J60" s="55"/>
    </row>
    <row r="61" spans="1:10" x14ac:dyDescent="0.25">
      <c r="A61" s="71"/>
      <c r="B61" s="71"/>
      <c r="C61" s="55"/>
      <c r="D61" s="55"/>
      <c r="E61" s="55"/>
      <c r="F61" s="66"/>
      <c r="G61" s="55"/>
      <c r="H61" s="55"/>
      <c r="I61" s="55"/>
      <c r="J61" s="55"/>
    </row>
    <row r="62" spans="1:10" x14ac:dyDescent="0.25">
      <c r="A62" s="71"/>
      <c r="B62" s="71"/>
      <c r="C62" s="55"/>
      <c r="D62" s="55"/>
      <c r="E62" s="55"/>
      <c r="F62" s="66"/>
      <c r="G62" s="55"/>
      <c r="H62" s="55"/>
      <c r="I62" s="55"/>
      <c r="J62" s="55"/>
    </row>
    <row r="63" spans="1:10" x14ac:dyDescent="0.25">
      <c r="A63" s="71"/>
      <c r="B63" s="71"/>
      <c r="C63" s="55"/>
      <c r="D63" s="55"/>
      <c r="E63" s="55"/>
      <c r="F63" s="66"/>
      <c r="G63" s="55"/>
      <c r="H63" s="55"/>
      <c r="I63" s="55"/>
      <c r="J63" s="55"/>
    </row>
    <row r="64" spans="1:10" x14ac:dyDescent="0.25">
      <c r="A64" s="71"/>
      <c r="B64" s="71"/>
      <c r="C64" s="55"/>
      <c r="D64" s="55"/>
      <c r="E64" s="55"/>
      <c r="F64" s="66"/>
      <c r="G64" s="55"/>
      <c r="H64" s="55"/>
      <c r="I64" s="55"/>
      <c r="J64" s="55"/>
    </row>
    <row r="65" spans="1:10" x14ac:dyDescent="0.25">
      <c r="A65" s="71"/>
      <c r="B65" s="71"/>
      <c r="C65" s="55"/>
      <c r="D65" s="55"/>
      <c r="E65" s="55"/>
      <c r="F65" s="66"/>
      <c r="G65" s="55"/>
      <c r="H65" s="55"/>
      <c r="I65" s="55"/>
      <c r="J65" s="55"/>
    </row>
    <row r="66" spans="1:10" x14ac:dyDescent="0.25">
      <c r="A66" s="71"/>
      <c r="B66" s="71"/>
      <c r="C66" s="55"/>
      <c r="D66" s="55"/>
      <c r="E66" s="55"/>
      <c r="F66" s="66"/>
      <c r="G66" s="55"/>
      <c r="H66" s="55"/>
      <c r="I66" s="55"/>
      <c r="J66" s="55"/>
    </row>
    <row r="67" spans="1:10" x14ac:dyDescent="0.25">
      <c r="A67" s="71"/>
      <c r="B67" s="71"/>
      <c r="C67" s="55"/>
      <c r="D67" s="55"/>
      <c r="E67" s="55"/>
      <c r="F67" s="66"/>
      <c r="G67" s="55"/>
      <c r="H67" s="55"/>
      <c r="I67" s="55"/>
      <c r="J67" s="55"/>
    </row>
    <row r="68" spans="1:10" x14ac:dyDescent="0.25">
      <c r="A68" s="71"/>
      <c r="B68" s="71"/>
      <c r="C68" s="55"/>
      <c r="D68" s="55"/>
      <c r="E68" s="55"/>
      <c r="F68" s="66"/>
      <c r="G68" s="55"/>
      <c r="H68" s="55"/>
      <c r="I68" s="55"/>
      <c r="J68" s="55"/>
    </row>
    <row r="69" spans="1:10" x14ac:dyDescent="0.25">
      <c r="A69" s="71"/>
      <c r="B69" s="71"/>
      <c r="C69" s="55"/>
      <c r="D69" s="55"/>
      <c r="E69" s="55"/>
      <c r="F69" s="66"/>
      <c r="G69" s="55"/>
      <c r="H69" s="55"/>
      <c r="I69" s="55"/>
      <c r="J69" s="55"/>
    </row>
    <row r="70" spans="1:10" x14ac:dyDescent="0.25">
      <c r="A70" s="71"/>
      <c r="B70" s="71"/>
      <c r="C70" s="55"/>
      <c r="D70" s="55"/>
      <c r="E70" s="55"/>
      <c r="F70" s="66"/>
      <c r="G70" s="55"/>
      <c r="H70" s="55"/>
      <c r="I70" s="55"/>
      <c r="J70" s="55"/>
    </row>
    <row r="71" spans="1:10" x14ac:dyDescent="0.25">
      <c r="A71" s="71"/>
      <c r="B71" s="71"/>
      <c r="C71" s="55"/>
      <c r="D71" s="55"/>
      <c r="E71" s="55"/>
      <c r="F71" s="66"/>
      <c r="G71" s="55"/>
      <c r="H71" s="55"/>
      <c r="I71" s="55"/>
      <c r="J71" s="55"/>
    </row>
    <row r="72" spans="1:10" x14ac:dyDescent="0.25">
      <c r="A72" s="71"/>
      <c r="B72" s="71"/>
      <c r="C72" s="55"/>
      <c r="D72" s="55"/>
      <c r="E72" s="55"/>
      <c r="F72" s="66"/>
      <c r="G72" s="55"/>
      <c r="H72" s="55"/>
      <c r="I72" s="55"/>
      <c r="J72" s="55"/>
    </row>
    <row r="73" spans="1:10" x14ac:dyDescent="0.25">
      <c r="A73" s="71"/>
      <c r="B73" s="71"/>
      <c r="C73" s="55"/>
      <c r="D73" s="55"/>
      <c r="E73" s="55"/>
      <c r="F73" s="66"/>
      <c r="G73" s="55"/>
      <c r="H73" s="55"/>
      <c r="I73" s="55"/>
      <c r="J73" s="55"/>
    </row>
    <row r="74" spans="1:10" x14ac:dyDescent="0.25">
      <c r="A74" s="71"/>
      <c r="B74" s="71"/>
      <c r="C74" s="55"/>
      <c r="D74" s="55"/>
      <c r="E74" s="55"/>
      <c r="F74" s="66"/>
      <c r="G74" s="55"/>
      <c r="H74" s="55"/>
      <c r="I74" s="55"/>
      <c r="J74" s="55"/>
    </row>
    <row r="75" spans="1:10" x14ac:dyDescent="0.25">
      <c r="A75" s="71"/>
      <c r="B75" s="71"/>
      <c r="C75" s="55"/>
      <c r="D75" s="55"/>
      <c r="E75" s="55"/>
      <c r="F75" s="66"/>
      <c r="G75" s="55"/>
      <c r="H75" s="55"/>
      <c r="I75" s="55"/>
      <c r="J75" s="55"/>
    </row>
    <row r="76" spans="1:10" x14ac:dyDescent="0.25">
      <c r="A76" s="71"/>
      <c r="B76" s="71"/>
      <c r="C76" s="55"/>
      <c r="D76" s="55"/>
      <c r="E76" s="55"/>
      <c r="F76" s="66"/>
      <c r="G76" s="55"/>
      <c r="H76" s="55"/>
      <c r="I76" s="55"/>
      <c r="J76" s="55"/>
    </row>
    <row r="77" spans="1:10" x14ac:dyDescent="0.25">
      <c r="A77" s="71"/>
      <c r="B77" s="71"/>
      <c r="C77" s="55"/>
      <c r="D77" s="55"/>
      <c r="E77" s="55"/>
      <c r="F77" s="66"/>
      <c r="G77" s="55"/>
      <c r="H77" s="55"/>
      <c r="I77" s="55"/>
      <c r="J77" s="55"/>
    </row>
    <row r="78" spans="1:10" x14ac:dyDescent="0.25">
      <c r="A78" s="71"/>
      <c r="B78" s="71"/>
      <c r="C78" s="55"/>
      <c r="D78" s="55"/>
      <c r="E78" s="55"/>
      <c r="F78" s="66"/>
      <c r="G78" s="55"/>
      <c r="H78" s="55"/>
      <c r="I78" s="55"/>
      <c r="J78" s="55"/>
    </row>
    <row r="79" spans="1:10" x14ac:dyDescent="0.25">
      <c r="A79" s="71"/>
      <c r="B79" s="71"/>
      <c r="C79" s="55"/>
      <c r="D79" s="55"/>
      <c r="E79" s="55"/>
      <c r="F79" s="66"/>
      <c r="G79" s="55"/>
      <c r="H79" s="55"/>
      <c r="I79" s="55"/>
      <c r="J79" s="55"/>
    </row>
    <row r="80" spans="1:10" x14ac:dyDescent="0.25">
      <c r="B80" s="41"/>
    </row>
    <row r="81" spans="2:2" x14ac:dyDescent="0.25">
      <c r="B81" s="41"/>
    </row>
    <row r="82" spans="2:2" x14ac:dyDescent="0.25">
      <c r="B82" s="41"/>
    </row>
  </sheetData>
  <autoFilter ref="A1:I7">
    <sortState ref="A5:L98">
      <sortCondition ref="F2:F41"/>
    </sortState>
  </autoFilter>
  <mergeCells count="13">
    <mergeCell ref="E1:E2"/>
    <mergeCell ref="F1:F2"/>
    <mergeCell ref="G1:G2"/>
    <mergeCell ref="A50:J50"/>
    <mergeCell ref="H1:H2"/>
    <mergeCell ref="J1:J2"/>
    <mergeCell ref="A4:J4"/>
    <mergeCell ref="A9:J9"/>
    <mergeCell ref="A11:J11"/>
    <mergeCell ref="A32:J32"/>
    <mergeCell ref="A1:A2"/>
    <mergeCell ref="B1:B2"/>
    <mergeCell ref="C1:C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120" zoomScaleNormal="120" workbookViewId="0">
      <pane xSplit="10" ySplit="10" topLeftCell="K11" activePane="bottomRight" state="frozen"/>
      <selection pane="topRight" activeCell="K1" sqref="K1"/>
      <selection pane="bottomLeft" activeCell="A12" sqref="A12"/>
      <selection pane="bottomRight" activeCell="D84" sqref="D84"/>
    </sheetView>
  </sheetViews>
  <sheetFormatPr defaultRowHeight="15" x14ac:dyDescent="0.25"/>
  <cols>
    <col min="1" max="1" width="3.140625" customWidth="1"/>
    <col min="2" max="2" width="5.85546875" hidden="1" customWidth="1"/>
    <col min="3" max="3" width="17.5703125" customWidth="1"/>
    <col min="4" max="4" width="23.140625" customWidth="1"/>
    <col min="5" max="5" width="9.85546875" customWidth="1"/>
    <col min="6" max="6" width="9" style="34" customWidth="1"/>
    <col min="7" max="7" width="11.5703125" customWidth="1"/>
    <col min="8" max="8" width="12.28515625" hidden="1" customWidth="1"/>
    <col min="9" max="9" width="9.140625" style="41"/>
    <col min="10" max="10" width="7.28515625" hidden="1" customWidth="1"/>
    <col min="12" max="12" width="13.7109375" customWidth="1"/>
    <col min="13" max="13" width="24.28515625" customWidth="1"/>
  </cols>
  <sheetData>
    <row r="1" spans="1:13" x14ac:dyDescent="0.25">
      <c r="C1" s="58" t="s">
        <v>250</v>
      </c>
    </row>
    <row r="2" spans="1:13" ht="14.25" customHeight="1" x14ac:dyDescent="0.25">
      <c r="C2" s="35"/>
      <c r="D2" s="41" t="s">
        <v>245</v>
      </c>
    </row>
    <row r="3" spans="1:13" ht="18.75" customHeight="1" x14ac:dyDescent="0.25">
      <c r="C3" s="4"/>
      <c r="D3" s="41" t="s">
        <v>246</v>
      </c>
    </row>
    <row r="4" spans="1:13" ht="16.5" customHeight="1" x14ac:dyDescent="0.25">
      <c r="C4" s="48"/>
      <c r="D4" s="41" t="s">
        <v>248</v>
      </c>
      <c r="F4" s="53"/>
      <c r="G4" s="54"/>
      <c r="H4" s="55"/>
      <c r="I4" s="56"/>
      <c r="J4" s="56"/>
      <c r="K4" s="56"/>
      <c r="L4" s="56"/>
    </row>
    <row r="5" spans="1:13" ht="15" customHeight="1" x14ac:dyDescent="0.25">
      <c r="C5" s="49"/>
      <c r="D5" s="41" t="s">
        <v>247</v>
      </c>
      <c r="F5" s="279" t="s">
        <v>251</v>
      </c>
      <c r="G5" s="279"/>
      <c r="H5" s="59"/>
      <c r="I5" s="280" t="s">
        <v>252</v>
      </c>
      <c r="J5" s="280"/>
      <c r="K5" s="280"/>
      <c r="L5" s="280"/>
    </row>
    <row r="6" spans="1:13" ht="18.75" customHeight="1" x14ac:dyDescent="0.25">
      <c r="C6" s="50"/>
      <c r="D6" s="41" t="s">
        <v>182</v>
      </c>
      <c r="F6" s="281"/>
      <c r="G6" s="281"/>
      <c r="H6" s="60"/>
      <c r="I6" s="280"/>
      <c r="J6" s="280"/>
      <c r="K6" s="280"/>
      <c r="L6" s="280"/>
    </row>
    <row r="7" spans="1:13" ht="20.25" customHeight="1" thickBot="1" x14ac:dyDescent="0.3"/>
    <row r="8" spans="1:13" ht="21" customHeight="1" x14ac:dyDescent="0.25">
      <c r="A8" s="274" t="s">
        <v>0</v>
      </c>
      <c r="B8" s="270" t="s">
        <v>0</v>
      </c>
      <c r="C8" s="272" t="s">
        <v>1</v>
      </c>
      <c r="D8" s="15" t="s">
        <v>2</v>
      </c>
      <c r="E8" s="276" t="s">
        <v>9</v>
      </c>
      <c r="F8" s="252" t="s">
        <v>10</v>
      </c>
      <c r="G8" s="254" t="s">
        <v>240</v>
      </c>
      <c r="H8" s="254" t="s">
        <v>3</v>
      </c>
      <c r="I8" s="259" t="s">
        <v>4</v>
      </c>
      <c r="J8" s="259" t="s">
        <v>5</v>
      </c>
      <c r="K8" s="259" t="s">
        <v>6</v>
      </c>
      <c r="L8" s="13" t="s">
        <v>7</v>
      </c>
      <c r="M8" s="260" t="s">
        <v>241</v>
      </c>
    </row>
    <row r="9" spans="1:13" ht="11.25" customHeight="1" thickBot="1" x14ac:dyDescent="0.3">
      <c r="A9" s="275"/>
      <c r="B9" s="271"/>
      <c r="C9" s="273"/>
      <c r="D9" s="16" t="s">
        <v>8</v>
      </c>
      <c r="E9" s="277"/>
      <c r="F9" s="253"/>
      <c r="G9" s="282"/>
      <c r="H9" s="255"/>
      <c r="I9" s="278"/>
      <c r="J9" s="255"/>
      <c r="K9" s="255"/>
      <c r="L9" s="14" t="s">
        <v>11</v>
      </c>
      <c r="M9" s="261"/>
    </row>
    <row r="10" spans="1:13" ht="13.5" customHeight="1" thickBot="1" x14ac:dyDescent="0.3">
      <c r="A10" s="128">
        <v>1</v>
      </c>
      <c r="B10" s="129">
        <v>1</v>
      </c>
      <c r="C10" s="129">
        <v>2</v>
      </c>
      <c r="D10" s="130">
        <v>3</v>
      </c>
      <c r="E10" s="131">
        <v>4</v>
      </c>
      <c r="F10" s="131">
        <v>5</v>
      </c>
      <c r="G10" s="129">
        <v>6</v>
      </c>
      <c r="H10" s="129">
        <v>10</v>
      </c>
      <c r="I10" s="132">
        <v>7</v>
      </c>
      <c r="J10" s="129"/>
      <c r="K10" s="129">
        <v>8</v>
      </c>
      <c r="L10" s="133">
        <v>9</v>
      </c>
      <c r="M10" s="121">
        <v>10</v>
      </c>
    </row>
    <row r="11" spans="1:13" ht="35.1" customHeight="1" x14ac:dyDescent="0.25">
      <c r="A11" s="67">
        <v>1</v>
      </c>
      <c r="B11" s="68" t="s">
        <v>113</v>
      </c>
      <c r="C11" s="137" t="s">
        <v>259</v>
      </c>
      <c r="D11" s="137" t="s">
        <v>260</v>
      </c>
      <c r="E11" s="69" t="str">
        <f t="shared" ref="E11:E23" si="0">"ZN.222."&amp;B11&amp;"2016"</f>
        <v>ZN.222.2.2016</v>
      </c>
      <c r="F11" s="70">
        <v>42403</v>
      </c>
      <c r="G11" s="138" t="s">
        <v>550</v>
      </c>
      <c r="H11" s="69" t="s">
        <v>261</v>
      </c>
      <c r="I11" s="139"/>
      <c r="J11" s="140" t="s">
        <v>38</v>
      </c>
      <c r="K11" s="141" t="s">
        <v>216</v>
      </c>
      <c r="L11" s="142">
        <f>1465000+234000</f>
        <v>1699000</v>
      </c>
      <c r="M11" s="143" t="s">
        <v>586</v>
      </c>
    </row>
    <row r="12" spans="1:13" ht="35.1" customHeight="1" x14ac:dyDescent="0.25">
      <c r="A12" s="47">
        <v>2</v>
      </c>
      <c r="B12" s="3" t="s">
        <v>114</v>
      </c>
      <c r="C12" s="144" t="s">
        <v>262</v>
      </c>
      <c r="D12" s="145" t="s">
        <v>263</v>
      </c>
      <c r="E12" s="1" t="str">
        <f t="shared" si="0"/>
        <v>ZN.222.4.2016</v>
      </c>
      <c r="F12" s="28">
        <v>42411</v>
      </c>
      <c r="G12" s="2" t="s">
        <v>17</v>
      </c>
      <c r="H12" s="1"/>
      <c r="I12" s="5" t="s">
        <v>33</v>
      </c>
      <c r="J12" s="1" t="s">
        <v>38</v>
      </c>
      <c r="K12" s="2"/>
      <c r="L12" s="146">
        <v>487303.36</v>
      </c>
      <c r="M12" s="147"/>
    </row>
    <row r="13" spans="1:13" ht="35.1" customHeight="1" x14ac:dyDescent="0.25">
      <c r="A13" s="47">
        <v>3</v>
      </c>
      <c r="B13" s="3" t="s">
        <v>14</v>
      </c>
      <c r="C13" s="31" t="s">
        <v>264</v>
      </c>
      <c r="D13" s="148" t="s">
        <v>265</v>
      </c>
      <c r="E13" s="1" t="str">
        <f t="shared" si="0"/>
        <v>ZN.222.3.2016</v>
      </c>
      <c r="F13" s="28">
        <v>42418</v>
      </c>
      <c r="G13" s="149" t="s">
        <v>17</v>
      </c>
      <c r="H13" s="1"/>
      <c r="I13" s="5" t="s">
        <v>33</v>
      </c>
      <c r="J13" s="1" t="s">
        <v>38</v>
      </c>
      <c r="K13" s="150" t="s">
        <v>266</v>
      </c>
      <c r="L13" s="146">
        <v>500000</v>
      </c>
      <c r="M13" s="57" t="s">
        <v>560</v>
      </c>
    </row>
    <row r="14" spans="1:13" ht="35.1" customHeight="1" x14ac:dyDescent="0.25">
      <c r="A14" s="47">
        <v>4</v>
      </c>
      <c r="B14" s="3" t="s">
        <v>267</v>
      </c>
      <c r="C14" s="144" t="s">
        <v>268</v>
      </c>
      <c r="D14" s="151" t="s">
        <v>269</v>
      </c>
      <c r="E14" s="1" t="str">
        <f t="shared" si="0"/>
        <v>ZN.222.6.2016</v>
      </c>
      <c r="F14" s="28">
        <v>42439</v>
      </c>
      <c r="G14" s="2" t="s">
        <v>17</v>
      </c>
      <c r="H14" s="1"/>
      <c r="I14" s="152" t="s">
        <v>33</v>
      </c>
      <c r="J14" s="1" t="s">
        <v>38</v>
      </c>
      <c r="K14" s="1"/>
      <c r="L14" s="146">
        <v>167000</v>
      </c>
      <c r="M14" s="147"/>
    </row>
    <row r="15" spans="1:13" ht="35.1" customHeight="1" x14ac:dyDescent="0.25">
      <c r="A15" s="47">
        <v>5</v>
      </c>
      <c r="B15" s="122" t="s">
        <v>117</v>
      </c>
      <c r="C15" s="153" t="s">
        <v>270</v>
      </c>
      <c r="D15" s="154" t="s">
        <v>271</v>
      </c>
      <c r="E15" s="5" t="str">
        <f t="shared" si="0"/>
        <v>ZN.222.10.2016</v>
      </c>
      <c r="F15" s="29">
        <v>42527</v>
      </c>
      <c r="G15" s="152" t="s">
        <v>551</v>
      </c>
      <c r="H15" s="18"/>
      <c r="I15" s="18" t="s">
        <v>272</v>
      </c>
      <c r="J15" s="18" t="s">
        <v>38</v>
      </c>
      <c r="K15" s="155"/>
      <c r="L15" s="156">
        <v>156250</v>
      </c>
      <c r="M15" s="147"/>
    </row>
    <row r="16" spans="1:13" ht="35.1" customHeight="1" x14ac:dyDescent="0.25">
      <c r="A16" s="47">
        <v>6</v>
      </c>
      <c r="B16" s="122" t="s">
        <v>50</v>
      </c>
      <c r="C16" s="157" t="s">
        <v>273</v>
      </c>
      <c r="D16" s="158" t="s">
        <v>274</v>
      </c>
      <c r="E16" s="5" t="str">
        <f t="shared" si="0"/>
        <v>ZN.222.14.2016</v>
      </c>
      <c r="F16" s="29">
        <v>42604</v>
      </c>
      <c r="G16" s="152" t="s">
        <v>552</v>
      </c>
      <c r="H16" s="18"/>
      <c r="I16" s="159" t="s">
        <v>275</v>
      </c>
      <c r="J16" s="18" t="s">
        <v>38</v>
      </c>
      <c r="K16" s="157"/>
      <c r="L16" s="156">
        <v>1096915.2845528501</v>
      </c>
      <c r="M16" s="147"/>
    </row>
    <row r="17" spans="1:13" ht="35.1" customHeight="1" x14ac:dyDescent="0.25">
      <c r="A17" s="47">
        <v>7</v>
      </c>
      <c r="B17" s="3" t="s">
        <v>47</v>
      </c>
      <c r="C17" s="19" t="s">
        <v>276</v>
      </c>
      <c r="D17" s="160" t="s">
        <v>277</v>
      </c>
      <c r="E17" s="1" t="str">
        <f t="shared" si="0"/>
        <v>ZN.222.12.2016</v>
      </c>
      <c r="F17" s="28">
        <v>42611</v>
      </c>
      <c r="G17" s="2" t="s">
        <v>17</v>
      </c>
      <c r="H17" s="161"/>
      <c r="I17" s="159" t="s">
        <v>33</v>
      </c>
      <c r="J17" s="161" t="s">
        <v>38</v>
      </c>
      <c r="K17" s="162"/>
      <c r="L17" s="163">
        <v>100000</v>
      </c>
      <c r="M17" s="147"/>
    </row>
    <row r="18" spans="1:13" ht="35.1" customHeight="1" x14ac:dyDescent="0.25">
      <c r="A18" s="47">
        <v>8</v>
      </c>
      <c r="B18" s="122" t="s">
        <v>278</v>
      </c>
      <c r="C18" s="157" t="s">
        <v>279</v>
      </c>
      <c r="D18" s="158" t="s">
        <v>280</v>
      </c>
      <c r="E18" s="5" t="str">
        <f t="shared" si="0"/>
        <v>ZN.222.16.2016</v>
      </c>
      <c r="F18" s="29">
        <v>42660</v>
      </c>
      <c r="G18" s="164" t="s">
        <v>553</v>
      </c>
      <c r="H18" s="155"/>
      <c r="I18" s="18" t="s">
        <v>281</v>
      </c>
      <c r="J18" s="164" t="s">
        <v>282</v>
      </c>
      <c r="K18" s="165"/>
      <c r="L18" s="156">
        <f>350000/123*100</f>
        <v>284552.84552845528</v>
      </c>
      <c r="M18" s="147"/>
    </row>
    <row r="19" spans="1:13" ht="35.1" customHeight="1" x14ac:dyDescent="0.25">
      <c r="A19" s="47">
        <v>9</v>
      </c>
      <c r="B19" s="122" t="s">
        <v>55</v>
      </c>
      <c r="C19" s="166" t="s">
        <v>283</v>
      </c>
      <c r="D19" s="158" t="s">
        <v>284</v>
      </c>
      <c r="E19" s="5" t="str">
        <f t="shared" si="0"/>
        <v>ZN.222.18.2016</v>
      </c>
      <c r="F19" s="29">
        <v>42662</v>
      </c>
      <c r="G19" s="164" t="s">
        <v>554</v>
      </c>
      <c r="H19" s="18"/>
      <c r="I19" s="18" t="s">
        <v>285</v>
      </c>
      <c r="J19" s="18" t="s">
        <v>38</v>
      </c>
      <c r="K19" s="167"/>
      <c r="L19" s="156">
        <v>325203.25203252031</v>
      </c>
      <c r="M19" s="147"/>
    </row>
    <row r="20" spans="1:13" ht="35.1" customHeight="1" x14ac:dyDescent="0.25">
      <c r="A20" s="47">
        <v>10</v>
      </c>
      <c r="B20" s="3" t="s">
        <v>63</v>
      </c>
      <c r="C20" s="168" t="s">
        <v>286</v>
      </c>
      <c r="D20" s="169" t="s">
        <v>287</v>
      </c>
      <c r="E20" s="1" t="str">
        <f t="shared" si="0"/>
        <v>ZN.222.20.2016</v>
      </c>
      <c r="F20" s="28">
        <v>42664</v>
      </c>
      <c r="G20" s="149" t="s">
        <v>17</v>
      </c>
      <c r="H20" s="168"/>
      <c r="I20" s="170"/>
      <c r="J20" s="149" t="s">
        <v>549</v>
      </c>
      <c r="K20" s="149" t="s">
        <v>288</v>
      </c>
      <c r="L20" s="171">
        <v>175000</v>
      </c>
      <c r="M20" s="147"/>
    </row>
    <row r="21" spans="1:13" ht="35.1" customHeight="1" x14ac:dyDescent="0.25">
      <c r="A21" s="47">
        <v>11</v>
      </c>
      <c r="B21" s="122" t="s">
        <v>60</v>
      </c>
      <c r="C21" s="157" t="s">
        <v>289</v>
      </c>
      <c r="D21" s="158" t="s">
        <v>290</v>
      </c>
      <c r="E21" s="5" t="str">
        <f t="shared" si="0"/>
        <v>ZN.222.19.2016</v>
      </c>
      <c r="F21" s="29">
        <v>42668</v>
      </c>
      <c r="G21" s="164" t="s">
        <v>555</v>
      </c>
      <c r="H21" s="155"/>
      <c r="I21" s="164" t="s">
        <v>291</v>
      </c>
      <c r="J21" s="18" t="s">
        <v>38</v>
      </c>
      <c r="K21" s="164"/>
      <c r="L21" s="172">
        <v>590000</v>
      </c>
      <c r="M21" s="147"/>
    </row>
    <row r="22" spans="1:13" ht="35.1" customHeight="1" x14ac:dyDescent="0.25">
      <c r="A22" s="47">
        <v>12</v>
      </c>
      <c r="B22" s="122" t="s">
        <v>64</v>
      </c>
      <c r="C22" s="173" t="s">
        <v>118</v>
      </c>
      <c r="D22" s="158" t="s">
        <v>292</v>
      </c>
      <c r="E22" s="5" t="str">
        <f t="shared" si="0"/>
        <v>ZN.222.21.2016</v>
      </c>
      <c r="F22" s="29">
        <v>42688</v>
      </c>
      <c r="G22" s="164" t="s">
        <v>551</v>
      </c>
      <c r="H22" s="155"/>
      <c r="I22" s="18" t="s">
        <v>293</v>
      </c>
      <c r="J22" s="18" t="s">
        <v>18</v>
      </c>
      <c r="K22" s="155"/>
      <c r="L22" s="156">
        <f>418968.71/123*100</f>
        <v>340624.96747967479</v>
      </c>
      <c r="M22" s="174" t="s">
        <v>294</v>
      </c>
    </row>
    <row r="23" spans="1:13" ht="35.1" customHeight="1" x14ac:dyDescent="0.25">
      <c r="A23" s="47">
        <v>13</v>
      </c>
      <c r="B23" s="122" t="s">
        <v>51</v>
      </c>
      <c r="C23" s="175" t="s">
        <v>218</v>
      </c>
      <c r="D23" s="175" t="s">
        <v>295</v>
      </c>
      <c r="E23" s="5" t="str">
        <f t="shared" si="0"/>
        <v>ZN.222.15.2016</v>
      </c>
      <c r="F23" s="29">
        <v>42697</v>
      </c>
      <c r="G23" s="164" t="s">
        <v>551</v>
      </c>
      <c r="H23" s="155"/>
      <c r="I23" s="18" t="s">
        <v>219</v>
      </c>
      <c r="J23" s="18" t="s">
        <v>38</v>
      </c>
      <c r="K23" s="158"/>
      <c r="L23" s="156">
        <f>388188.38/123*100</f>
        <v>315600.30894308945</v>
      </c>
      <c r="M23" s="147"/>
    </row>
    <row r="24" spans="1:13" ht="35.1" customHeight="1" x14ac:dyDescent="0.25">
      <c r="A24" s="47">
        <v>14</v>
      </c>
      <c r="B24" s="22" t="s">
        <v>69</v>
      </c>
      <c r="C24" s="176" t="s">
        <v>218</v>
      </c>
      <c r="D24" s="177" t="s">
        <v>223</v>
      </c>
      <c r="E24" s="40" t="str">
        <f t="shared" ref="E24" si="1">"ZN.222."&amp;B24&amp;"2016"</f>
        <v>ZN.222.25.2016</v>
      </c>
      <c r="F24" s="44">
        <v>42768</v>
      </c>
      <c r="G24" s="164" t="s">
        <v>551</v>
      </c>
      <c r="H24" s="178"/>
      <c r="I24" s="18" t="s">
        <v>219</v>
      </c>
      <c r="J24" s="178"/>
      <c r="K24" s="37" t="s">
        <v>224</v>
      </c>
      <c r="L24" s="180">
        <v>100000</v>
      </c>
      <c r="M24" s="181" t="s">
        <v>236</v>
      </c>
    </row>
    <row r="25" spans="1:13" ht="35.1" customHeight="1" x14ac:dyDescent="0.25">
      <c r="A25" s="47">
        <v>15</v>
      </c>
      <c r="B25" s="3" t="s">
        <v>14</v>
      </c>
      <c r="C25" s="144" t="s">
        <v>15</v>
      </c>
      <c r="D25" s="144" t="s">
        <v>16</v>
      </c>
      <c r="E25" s="1" t="str">
        <f>"ZN.222."&amp;B25&amp;"2017"</f>
        <v>ZN.222.3.2017</v>
      </c>
      <c r="F25" s="28">
        <v>42795</v>
      </c>
      <c r="G25" s="2" t="s">
        <v>17</v>
      </c>
      <c r="H25" s="1"/>
      <c r="I25" s="182"/>
      <c r="J25" s="1" t="s">
        <v>18</v>
      </c>
      <c r="K25" s="183"/>
      <c r="L25" s="184">
        <v>150000</v>
      </c>
      <c r="M25" s="185"/>
    </row>
    <row r="26" spans="1:13" ht="44.25" customHeight="1" x14ac:dyDescent="0.25">
      <c r="A26" s="47">
        <v>16</v>
      </c>
      <c r="B26" s="122" t="s">
        <v>19</v>
      </c>
      <c r="C26" s="175" t="s">
        <v>20</v>
      </c>
      <c r="D26" s="175" t="s">
        <v>21</v>
      </c>
      <c r="E26" s="5" t="str">
        <f>"ZN.222."&amp;B26&amp;"2017"</f>
        <v>ZN.222.4. 2017</v>
      </c>
      <c r="F26" s="23">
        <v>42802</v>
      </c>
      <c r="G26" s="152" t="s">
        <v>17</v>
      </c>
      <c r="H26" s="5"/>
      <c r="I26" s="5" t="s">
        <v>22</v>
      </c>
      <c r="J26" s="5" t="s">
        <v>23</v>
      </c>
      <c r="K26" s="152" t="s">
        <v>238</v>
      </c>
      <c r="L26" s="186">
        <v>9000000</v>
      </c>
      <c r="M26" s="187" t="s">
        <v>256</v>
      </c>
    </row>
    <row r="27" spans="1:13" ht="35.1" customHeight="1" x14ac:dyDescent="0.25">
      <c r="A27" s="47">
        <v>17</v>
      </c>
      <c r="B27" s="3" t="s">
        <v>29</v>
      </c>
      <c r="C27" s="144" t="s">
        <v>30</v>
      </c>
      <c r="D27" s="144" t="s">
        <v>31</v>
      </c>
      <c r="E27" s="1" t="str">
        <f>"ZN.222."&amp;B27&amp;"2017"</f>
        <v>ZN.222.7. 2017</v>
      </c>
      <c r="F27" s="25">
        <v>42814</v>
      </c>
      <c r="G27" s="2" t="s">
        <v>32</v>
      </c>
      <c r="H27" s="1"/>
      <c r="I27" s="152" t="s">
        <v>33</v>
      </c>
      <c r="J27" s="1" t="s">
        <v>18</v>
      </c>
      <c r="K27" s="2" t="s">
        <v>34</v>
      </c>
      <c r="L27" s="188">
        <f>1100000/123*100</f>
        <v>894308.94308943092</v>
      </c>
      <c r="M27" s="189" t="s">
        <v>239</v>
      </c>
    </row>
    <row r="28" spans="1:13" ht="35.1" customHeight="1" x14ac:dyDescent="0.25">
      <c r="A28" s="47">
        <v>18</v>
      </c>
      <c r="B28" s="7" t="s">
        <v>25</v>
      </c>
      <c r="C28" s="190" t="s">
        <v>26</v>
      </c>
      <c r="D28" s="190" t="s">
        <v>27</v>
      </c>
      <c r="E28" s="6" t="str">
        <f>"ZN.222."&amp;B28&amp;"2017"</f>
        <v>ZN.222.6. 2017</v>
      </c>
      <c r="F28" s="24">
        <v>42817</v>
      </c>
      <c r="G28" s="191" t="s">
        <v>556</v>
      </c>
      <c r="H28" s="6"/>
      <c r="I28" s="159" t="s">
        <v>28</v>
      </c>
      <c r="J28" s="6" t="s">
        <v>18</v>
      </c>
      <c r="K28" s="6"/>
      <c r="L28" s="192">
        <v>180000</v>
      </c>
      <c r="M28" s="147"/>
    </row>
    <row r="29" spans="1:13" ht="35.1" customHeight="1" x14ac:dyDescent="0.25">
      <c r="A29" s="47">
        <v>19</v>
      </c>
      <c r="B29" s="3" t="s">
        <v>35</v>
      </c>
      <c r="C29" s="144" t="s">
        <v>36</v>
      </c>
      <c r="D29" s="144" t="s">
        <v>37</v>
      </c>
      <c r="E29" s="1" t="str">
        <f>"ZN.222."&amp;B29&amp;"2017"</f>
        <v>ZN.222.8. 2017</v>
      </c>
      <c r="F29" s="25">
        <v>42817</v>
      </c>
      <c r="G29" s="2" t="s">
        <v>17</v>
      </c>
      <c r="H29" s="1"/>
      <c r="I29" s="1"/>
      <c r="J29" s="1" t="s">
        <v>38</v>
      </c>
      <c r="K29" s="2"/>
      <c r="L29" s="188">
        <f>250000/123*100</f>
        <v>203252.03252032521</v>
      </c>
      <c r="M29" s="185" t="s">
        <v>237</v>
      </c>
    </row>
    <row r="30" spans="1:13" ht="35.1" customHeight="1" x14ac:dyDescent="0.25">
      <c r="A30" s="47">
        <v>20</v>
      </c>
      <c r="B30" s="122" t="s">
        <v>67</v>
      </c>
      <c r="C30" s="153" t="s">
        <v>220</v>
      </c>
      <c r="D30" s="167" t="s">
        <v>221</v>
      </c>
      <c r="E30" s="5" t="s">
        <v>225</v>
      </c>
      <c r="F30" s="29">
        <v>42825</v>
      </c>
      <c r="G30" s="164" t="s">
        <v>551</v>
      </c>
      <c r="H30" s="18"/>
      <c r="I30" s="18" t="s">
        <v>222</v>
      </c>
      <c r="J30" s="18" t="s">
        <v>38</v>
      </c>
      <c r="K30" s="18"/>
      <c r="L30" s="156">
        <v>980000</v>
      </c>
      <c r="M30" s="147"/>
    </row>
    <row r="31" spans="1:13" ht="35.1" customHeight="1" x14ac:dyDescent="0.25">
      <c r="A31" s="47">
        <v>21</v>
      </c>
      <c r="B31" s="10" t="s">
        <v>51</v>
      </c>
      <c r="C31" s="168" t="s">
        <v>52</v>
      </c>
      <c r="D31" s="169" t="s">
        <v>53</v>
      </c>
      <c r="E31" s="8" t="s">
        <v>226</v>
      </c>
      <c r="F31" s="26">
        <v>42872</v>
      </c>
      <c r="G31" s="149" t="s">
        <v>17</v>
      </c>
      <c r="H31" s="8"/>
      <c r="I31" s="161"/>
      <c r="J31" s="8" t="s">
        <v>38</v>
      </c>
      <c r="K31" s="17" t="s">
        <v>54</v>
      </c>
      <c r="L31" s="193">
        <v>235000</v>
      </c>
      <c r="M31" s="57" t="s">
        <v>242</v>
      </c>
    </row>
    <row r="32" spans="1:13" ht="35.1" customHeight="1" x14ac:dyDescent="0.25">
      <c r="A32" s="47">
        <v>22</v>
      </c>
      <c r="B32" s="3" t="s">
        <v>39</v>
      </c>
      <c r="C32" s="160" t="s">
        <v>40</v>
      </c>
      <c r="D32" s="160" t="s">
        <v>41</v>
      </c>
      <c r="E32" s="8" t="s">
        <v>227</v>
      </c>
      <c r="F32" s="25">
        <v>42874</v>
      </c>
      <c r="G32" s="2" t="s">
        <v>17</v>
      </c>
      <c r="H32" s="8" t="s">
        <v>42</v>
      </c>
      <c r="I32" s="1"/>
      <c r="J32" s="1" t="s">
        <v>43</v>
      </c>
      <c r="K32" s="183"/>
      <c r="L32" s="184">
        <v>3280000</v>
      </c>
      <c r="M32" s="147"/>
    </row>
    <row r="33" spans="1:13" ht="35.1" customHeight="1" x14ac:dyDescent="0.25">
      <c r="A33" s="47">
        <v>23</v>
      </c>
      <c r="B33" s="10" t="s">
        <v>60</v>
      </c>
      <c r="C33" s="194" t="s">
        <v>61</v>
      </c>
      <c r="D33" s="169" t="s">
        <v>62</v>
      </c>
      <c r="E33" s="8" t="s">
        <v>228</v>
      </c>
      <c r="F33" s="26">
        <v>42921</v>
      </c>
      <c r="G33" s="8" t="s">
        <v>17</v>
      </c>
      <c r="H33" s="8"/>
      <c r="I33" s="170"/>
      <c r="J33" s="8" t="s">
        <v>38</v>
      </c>
      <c r="K33" s="168"/>
      <c r="L33" s="146">
        <v>125000</v>
      </c>
      <c r="M33" s="147"/>
    </row>
    <row r="34" spans="1:13" ht="35.1" customHeight="1" x14ac:dyDescent="0.25">
      <c r="A34" s="47">
        <v>24</v>
      </c>
      <c r="B34" s="9" t="s">
        <v>55</v>
      </c>
      <c r="C34" s="157" t="s">
        <v>56</v>
      </c>
      <c r="D34" s="158" t="s">
        <v>57</v>
      </c>
      <c r="E34" s="18" t="str">
        <f t="shared" ref="E34:E38" si="2">"ZN.222."&amp;B34&amp;"2017"</f>
        <v>ZN.222.18.2017</v>
      </c>
      <c r="F34" s="27">
        <v>42947</v>
      </c>
      <c r="G34" s="164" t="s">
        <v>551</v>
      </c>
      <c r="H34" s="18" t="s">
        <v>48</v>
      </c>
      <c r="I34" s="18" t="s">
        <v>58</v>
      </c>
      <c r="J34" s="18" t="s">
        <v>38</v>
      </c>
      <c r="K34" s="150" t="s">
        <v>59</v>
      </c>
      <c r="L34" s="195">
        <v>800000</v>
      </c>
      <c r="M34" s="57" t="s">
        <v>229</v>
      </c>
    </row>
    <row r="35" spans="1:13" ht="35.1" customHeight="1" x14ac:dyDescent="0.25">
      <c r="A35" s="47">
        <v>25</v>
      </c>
      <c r="B35" s="10" t="s">
        <v>44</v>
      </c>
      <c r="C35" s="196" t="s">
        <v>45</v>
      </c>
      <c r="D35" s="148" t="s">
        <v>46</v>
      </c>
      <c r="E35" s="8" t="str">
        <f t="shared" si="2"/>
        <v>ZN.222.11.2017</v>
      </c>
      <c r="F35" s="26">
        <v>42990</v>
      </c>
      <c r="G35" s="8" t="s">
        <v>17</v>
      </c>
      <c r="H35" s="8"/>
      <c r="I35" s="18" t="s">
        <v>33</v>
      </c>
      <c r="J35" s="8" t="s">
        <v>38</v>
      </c>
      <c r="K35" s="8"/>
      <c r="L35" s="146">
        <v>200000</v>
      </c>
      <c r="M35" s="147"/>
    </row>
    <row r="36" spans="1:13" ht="35.1" customHeight="1" x14ac:dyDescent="0.25">
      <c r="A36" s="47">
        <v>26</v>
      </c>
      <c r="B36" s="10" t="s">
        <v>82</v>
      </c>
      <c r="C36" s="160" t="s">
        <v>83</v>
      </c>
      <c r="D36" s="160" t="s">
        <v>84</v>
      </c>
      <c r="E36" s="8" t="str">
        <f t="shared" si="2"/>
        <v>ZN.222.33.2017</v>
      </c>
      <c r="F36" s="26">
        <v>43004</v>
      </c>
      <c r="G36" s="149" t="s">
        <v>85</v>
      </c>
      <c r="H36" s="8"/>
      <c r="I36" s="170"/>
      <c r="J36" s="8" t="s">
        <v>38</v>
      </c>
      <c r="K36" s="8" t="s">
        <v>86</v>
      </c>
      <c r="L36" s="146">
        <v>100000</v>
      </c>
      <c r="M36" s="57" t="s">
        <v>243</v>
      </c>
    </row>
    <row r="37" spans="1:13" ht="35.1" customHeight="1" x14ac:dyDescent="0.25">
      <c r="A37" s="47">
        <v>27</v>
      </c>
      <c r="B37" s="9" t="s">
        <v>91</v>
      </c>
      <c r="C37" s="154" t="s">
        <v>92</v>
      </c>
      <c r="D37" s="154" t="s">
        <v>93</v>
      </c>
      <c r="E37" s="18" t="str">
        <f t="shared" si="2"/>
        <v>ZN.222.49.2017</v>
      </c>
      <c r="F37" s="27">
        <v>43080</v>
      </c>
      <c r="G37" s="164" t="s">
        <v>551</v>
      </c>
      <c r="H37" s="18"/>
      <c r="I37" s="18" t="s">
        <v>94</v>
      </c>
      <c r="J37" s="18" t="s">
        <v>38</v>
      </c>
      <c r="K37" s="18"/>
      <c r="L37" s="192">
        <v>577500</v>
      </c>
      <c r="M37" s="147"/>
    </row>
    <row r="38" spans="1:13" ht="35.1" customHeight="1" x14ac:dyDescent="0.25">
      <c r="A38" s="47">
        <v>28</v>
      </c>
      <c r="B38" s="10" t="s">
        <v>95</v>
      </c>
      <c r="C38" s="148" t="s">
        <v>96</v>
      </c>
      <c r="D38" s="148" t="s">
        <v>97</v>
      </c>
      <c r="E38" s="8" t="str">
        <f t="shared" si="2"/>
        <v>ZN.222.50.2017</v>
      </c>
      <c r="F38" s="26">
        <v>43083</v>
      </c>
      <c r="G38" s="8" t="s">
        <v>17</v>
      </c>
      <c r="H38" s="8"/>
      <c r="I38" s="8"/>
      <c r="J38" s="8" t="s">
        <v>38</v>
      </c>
      <c r="K38" s="8"/>
      <c r="L38" s="192">
        <v>320000</v>
      </c>
      <c r="M38" s="147"/>
    </row>
    <row r="39" spans="1:13" ht="35.1" customHeight="1" x14ac:dyDescent="0.25">
      <c r="A39" s="47">
        <v>29</v>
      </c>
      <c r="B39" s="22" t="s">
        <v>68</v>
      </c>
      <c r="C39" s="176" t="s">
        <v>101</v>
      </c>
      <c r="D39" s="197" t="s">
        <v>544</v>
      </c>
      <c r="E39" s="40" t="s">
        <v>230</v>
      </c>
      <c r="F39" s="44">
        <v>43089</v>
      </c>
      <c r="G39" s="178" t="s">
        <v>17</v>
      </c>
      <c r="H39" s="198"/>
      <c r="I39" s="199"/>
      <c r="J39" s="198"/>
      <c r="K39" s="179" t="s">
        <v>217</v>
      </c>
      <c r="L39" s="180">
        <f>10000000/123*100</f>
        <v>8130081.3008130081</v>
      </c>
      <c r="M39" s="147"/>
    </row>
    <row r="40" spans="1:13" ht="35.1" customHeight="1" x14ac:dyDescent="0.25">
      <c r="A40" s="47">
        <v>30</v>
      </c>
      <c r="B40" s="10" t="s">
        <v>73</v>
      </c>
      <c r="C40" s="196" t="s">
        <v>74</v>
      </c>
      <c r="D40" s="169" t="s">
        <v>75</v>
      </c>
      <c r="E40" s="8" t="str">
        <f>"ZN.222."&amp;B40&amp;"2017"</f>
        <v>ZN.222.26.2017</v>
      </c>
      <c r="F40" s="26">
        <v>43098</v>
      </c>
      <c r="G40" s="8" t="s">
        <v>17</v>
      </c>
      <c r="H40" s="8" t="s">
        <v>76</v>
      </c>
      <c r="I40" s="164" t="s">
        <v>77</v>
      </c>
      <c r="J40" s="8" t="s">
        <v>38</v>
      </c>
      <c r="K40" s="200"/>
      <c r="L40" s="146">
        <v>600000</v>
      </c>
      <c r="M40" s="147"/>
    </row>
    <row r="41" spans="1:13" ht="35.1" customHeight="1" x14ac:dyDescent="0.25">
      <c r="A41" s="47">
        <v>31</v>
      </c>
      <c r="B41" s="9" t="s">
        <v>102</v>
      </c>
      <c r="C41" s="154" t="s">
        <v>103</v>
      </c>
      <c r="D41" s="154" t="s">
        <v>104</v>
      </c>
      <c r="E41" s="18" t="str">
        <f>"ZN.222."&amp;B41&amp;"2017"</f>
        <v>ZN.222.53.2017</v>
      </c>
      <c r="F41" s="27">
        <v>43111</v>
      </c>
      <c r="G41" s="164" t="s">
        <v>551</v>
      </c>
      <c r="H41" s="18" t="s">
        <v>105</v>
      </c>
      <c r="I41" s="18" t="s">
        <v>106</v>
      </c>
      <c r="J41" s="18" t="s">
        <v>38</v>
      </c>
      <c r="K41" s="18"/>
      <c r="L41" s="192">
        <v>830000</v>
      </c>
      <c r="M41" s="147"/>
    </row>
    <row r="42" spans="1:13" ht="35.1" customHeight="1" x14ac:dyDescent="0.25">
      <c r="A42" s="47">
        <v>32</v>
      </c>
      <c r="B42" s="9" t="s">
        <v>107</v>
      </c>
      <c r="C42" s="154" t="s">
        <v>108</v>
      </c>
      <c r="D42" s="154" t="s">
        <v>109</v>
      </c>
      <c r="E42" s="18" t="str">
        <f>"ZN.222."&amp;B42&amp;"2017"</f>
        <v>ZN.222.54.2017</v>
      </c>
      <c r="F42" s="27">
        <v>43112</v>
      </c>
      <c r="G42" s="164" t="s">
        <v>551</v>
      </c>
      <c r="H42" s="18" t="s">
        <v>110</v>
      </c>
      <c r="I42" s="18" t="s">
        <v>111</v>
      </c>
      <c r="J42" s="18" t="s">
        <v>38</v>
      </c>
      <c r="K42" s="201" t="s">
        <v>253</v>
      </c>
      <c r="L42" s="192">
        <v>254000</v>
      </c>
      <c r="M42" s="174" t="s">
        <v>254</v>
      </c>
    </row>
    <row r="43" spans="1:13" ht="35.1" customHeight="1" x14ac:dyDescent="0.25">
      <c r="A43" s="47">
        <v>33</v>
      </c>
      <c r="B43" s="3" t="s">
        <v>14</v>
      </c>
      <c r="C43" s="202" t="s">
        <v>120</v>
      </c>
      <c r="D43" s="160" t="s">
        <v>121</v>
      </c>
      <c r="E43" s="1" t="str">
        <f>"ZN.222."&amp;B43&amp;"2018"</f>
        <v>ZN.222.3.2018</v>
      </c>
      <c r="F43" s="28">
        <v>43118</v>
      </c>
      <c r="G43" s="149" t="s">
        <v>122</v>
      </c>
      <c r="H43" s="8" t="s">
        <v>72</v>
      </c>
      <c r="I43" s="8"/>
      <c r="J43" s="8" t="s">
        <v>38</v>
      </c>
      <c r="K43" s="8"/>
      <c r="L43" s="146">
        <v>2682000</v>
      </c>
      <c r="M43" s="203"/>
    </row>
    <row r="44" spans="1:13" ht="35.1" customHeight="1" x14ac:dyDescent="0.25">
      <c r="A44" s="47">
        <v>34</v>
      </c>
      <c r="B44" s="4"/>
      <c r="C44" s="168" t="s">
        <v>101</v>
      </c>
      <c r="D44" s="148" t="s">
        <v>257</v>
      </c>
      <c r="E44" s="168" t="s">
        <v>258</v>
      </c>
      <c r="F44" s="32">
        <v>43131</v>
      </c>
      <c r="G44" s="149" t="s">
        <v>17</v>
      </c>
      <c r="H44" s="8"/>
      <c r="I44" s="8"/>
      <c r="J44" s="149" t="s">
        <v>17</v>
      </c>
      <c r="K44" s="8"/>
      <c r="L44" s="184">
        <v>230000</v>
      </c>
      <c r="M44" s="147"/>
    </row>
    <row r="45" spans="1:13" ht="35.1" customHeight="1" x14ac:dyDescent="0.25">
      <c r="A45" s="47">
        <v>35</v>
      </c>
      <c r="B45" s="4"/>
      <c r="C45" s="190" t="s">
        <v>80</v>
      </c>
      <c r="D45" s="154" t="s">
        <v>541</v>
      </c>
      <c r="E45" s="5" t="s">
        <v>543</v>
      </c>
      <c r="F45" s="29">
        <v>43131</v>
      </c>
      <c r="G45" s="164" t="s">
        <v>551</v>
      </c>
      <c r="H45" s="18" t="s">
        <v>105</v>
      </c>
      <c r="I45" s="18" t="s">
        <v>542</v>
      </c>
      <c r="J45" s="18" t="s">
        <v>38</v>
      </c>
      <c r="K45" s="18"/>
      <c r="L45" s="195">
        <v>900000</v>
      </c>
      <c r="M45" s="147"/>
    </row>
    <row r="46" spans="1:13" ht="35.1" customHeight="1" x14ac:dyDescent="0.25">
      <c r="A46" s="47">
        <v>36</v>
      </c>
      <c r="B46" s="3" t="s">
        <v>24</v>
      </c>
      <c r="C46" s="202" t="s">
        <v>80</v>
      </c>
      <c r="D46" s="160" t="s">
        <v>126</v>
      </c>
      <c r="E46" s="1" t="str">
        <f>"ZN.222."&amp;B46&amp;"2018"</f>
        <v>ZN.222.5. 2018</v>
      </c>
      <c r="F46" s="28">
        <v>43143</v>
      </c>
      <c r="G46" s="8" t="s">
        <v>17</v>
      </c>
      <c r="H46" s="8" t="s">
        <v>72</v>
      </c>
      <c r="I46" s="8"/>
      <c r="J46" s="8" t="s">
        <v>38</v>
      </c>
      <c r="K46" s="8"/>
      <c r="L46" s="146">
        <v>150000</v>
      </c>
      <c r="M46" s="147"/>
    </row>
    <row r="47" spans="1:13" ht="35.1" customHeight="1" x14ac:dyDescent="0.25">
      <c r="A47" s="47">
        <v>37</v>
      </c>
      <c r="B47" s="11" t="s">
        <v>114</v>
      </c>
      <c r="C47" s="168" t="s">
        <v>174</v>
      </c>
      <c r="D47" s="204" t="s">
        <v>175</v>
      </c>
      <c r="E47" s="8" t="s">
        <v>176</v>
      </c>
      <c r="F47" s="32">
        <v>43144</v>
      </c>
      <c r="G47" s="8" t="s">
        <v>17</v>
      </c>
      <c r="H47" s="168" t="s">
        <v>177</v>
      </c>
      <c r="I47" s="8"/>
      <c r="J47" s="8" t="s">
        <v>79</v>
      </c>
      <c r="K47" s="168"/>
      <c r="L47" s="146">
        <v>170235.72</v>
      </c>
      <c r="M47" s="147"/>
    </row>
    <row r="48" spans="1:13" ht="35.1" customHeight="1" x14ac:dyDescent="0.25">
      <c r="A48" s="47">
        <v>38</v>
      </c>
      <c r="B48" s="10" t="s">
        <v>69</v>
      </c>
      <c r="C48" s="196" t="s">
        <v>70</v>
      </c>
      <c r="D48" s="160" t="s">
        <v>112</v>
      </c>
      <c r="E48" s="8" t="str">
        <f>"ZN.222."&amp;B48&amp;"2017"</f>
        <v>ZN.222.25.2017</v>
      </c>
      <c r="F48" s="26">
        <v>43157</v>
      </c>
      <c r="G48" s="149" t="s">
        <v>71</v>
      </c>
      <c r="H48" s="8" t="s">
        <v>72</v>
      </c>
      <c r="I48" s="170"/>
      <c r="J48" s="8" t="s">
        <v>38</v>
      </c>
      <c r="K48" s="200"/>
      <c r="L48" s="146">
        <v>4000000</v>
      </c>
      <c r="M48" s="181"/>
    </row>
    <row r="49" spans="1:13" ht="35.1" customHeight="1" x14ac:dyDescent="0.25">
      <c r="A49" s="47">
        <v>39</v>
      </c>
      <c r="B49" s="3" t="s">
        <v>35</v>
      </c>
      <c r="C49" s="202" t="s">
        <v>127</v>
      </c>
      <c r="D49" s="160" t="s">
        <v>128</v>
      </c>
      <c r="E49" s="1" t="str">
        <f t="shared" ref="E49:E59" si="3">"ZN.222."&amp;B49&amp;"2018"</f>
        <v>ZN.222.8. 2018</v>
      </c>
      <c r="F49" s="28">
        <v>43166</v>
      </c>
      <c r="G49" s="149" t="s">
        <v>17</v>
      </c>
      <c r="H49" s="8" t="s">
        <v>72</v>
      </c>
      <c r="I49" s="8"/>
      <c r="J49" s="8" t="s">
        <v>38</v>
      </c>
      <c r="K49" s="8"/>
      <c r="L49" s="205">
        <v>149500</v>
      </c>
      <c r="M49" s="147"/>
    </row>
    <row r="50" spans="1:13" ht="35.1" customHeight="1" x14ac:dyDescent="0.25">
      <c r="A50" s="47">
        <v>40</v>
      </c>
      <c r="B50" s="38" t="s">
        <v>13</v>
      </c>
      <c r="C50" s="206" t="s">
        <v>118</v>
      </c>
      <c r="D50" s="207" t="s">
        <v>119</v>
      </c>
      <c r="E50" s="51" t="str">
        <f t="shared" si="3"/>
        <v>ZN.222.2. 2018</v>
      </c>
      <c r="F50" s="52">
        <v>43173</v>
      </c>
      <c r="G50" s="208" t="s">
        <v>557</v>
      </c>
      <c r="H50" s="209" t="s">
        <v>72</v>
      </c>
      <c r="I50" s="209"/>
      <c r="J50" s="209" t="s">
        <v>38</v>
      </c>
      <c r="K50" s="209"/>
      <c r="L50" s="210">
        <v>460000</v>
      </c>
      <c r="M50" s="57" t="s">
        <v>235</v>
      </c>
    </row>
    <row r="51" spans="1:13" ht="35.1" customHeight="1" x14ac:dyDescent="0.25">
      <c r="A51" s="47">
        <v>41</v>
      </c>
      <c r="B51" s="3" t="s">
        <v>19</v>
      </c>
      <c r="C51" s="202" t="s">
        <v>123</v>
      </c>
      <c r="D51" s="160" t="s">
        <v>124</v>
      </c>
      <c r="E51" s="1" t="str">
        <f t="shared" si="3"/>
        <v>ZN.222.4. 2018</v>
      </c>
      <c r="F51" s="28">
        <v>43182</v>
      </c>
      <c r="G51" s="8" t="s">
        <v>17</v>
      </c>
      <c r="H51" s="8" t="s">
        <v>125</v>
      </c>
      <c r="I51" s="8"/>
      <c r="J51" s="8" t="s">
        <v>38</v>
      </c>
      <c r="K51" s="8"/>
      <c r="L51" s="146">
        <v>700000</v>
      </c>
      <c r="M51" s="147"/>
    </row>
    <row r="52" spans="1:13" ht="35.1" customHeight="1" x14ac:dyDescent="0.25">
      <c r="A52" s="47">
        <v>42</v>
      </c>
      <c r="B52" s="10" t="s">
        <v>44</v>
      </c>
      <c r="C52" s="160" t="s">
        <v>130</v>
      </c>
      <c r="D52" s="160" t="s">
        <v>558</v>
      </c>
      <c r="E52" s="1" t="str">
        <f t="shared" si="3"/>
        <v>ZN.222.11.2018</v>
      </c>
      <c r="F52" s="28">
        <v>43201</v>
      </c>
      <c r="G52" s="149" t="s">
        <v>17</v>
      </c>
      <c r="H52" s="8" t="s">
        <v>131</v>
      </c>
      <c r="I52" s="8"/>
      <c r="J52" s="8" t="s">
        <v>38</v>
      </c>
      <c r="K52" s="8"/>
      <c r="L52" s="205">
        <v>184000</v>
      </c>
      <c r="M52" s="147"/>
    </row>
    <row r="53" spans="1:13" ht="35.1" customHeight="1" x14ac:dyDescent="0.25">
      <c r="A53" s="47">
        <v>43</v>
      </c>
      <c r="B53" s="10" t="s">
        <v>47</v>
      </c>
      <c r="C53" s="160" t="s">
        <v>132</v>
      </c>
      <c r="D53" s="160" t="s">
        <v>133</v>
      </c>
      <c r="E53" s="1" t="str">
        <f t="shared" si="3"/>
        <v>ZN.222.12.2018</v>
      </c>
      <c r="F53" s="28">
        <v>43206</v>
      </c>
      <c r="G53" s="149" t="s">
        <v>17</v>
      </c>
      <c r="H53" s="8" t="s">
        <v>131</v>
      </c>
      <c r="I53" s="8"/>
      <c r="J53" s="8" t="s">
        <v>38</v>
      </c>
      <c r="K53" s="8"/>
      <c r="L53" s="205">
        <v>360000</v>
      </c>
      <c r="M53" s="147"/>
    </row>
    <row r="54" spans="1:13" ht="35.1" customHeight="1" x14ac:dyDescent="0.25">
      <c r="A54" s="47">
        <v>44</v>
      </c>
      <c r="B54" s="10" t="s">
        <v>66</v>
      </c>
      <c r="C54" s="160" t="s">
        <v>139</v>
      </c>
      <c r="D54" s="160" t="s">
        <v>140</v>
      </c>
      <c r="E54" s="1" t="str">
        <f t="shared" si="3"/>
        <v>ZN.222.22.2018</v>
      </c>
      <c r="F54" s="28">
        <v>43259</v>
      </c>
      <c r="G54" s="149" t="s">
        <v>122</v>
      </c>
      <c r="H54" s="8" t="s">
        <v>141</v>
      </c>
      <c r="I54" s="8"/>
      <c r="J54" s="8" t="s">
        <v>79</v>
      </c>
      <c r="K54" s="8"/>
      <c r="L54" s="205">
        <v>866300</v>
      </c>
      <c r="M54" s="147"/>
    </row>
    <row r="55" spans="1:13" ht="35.1" customHeight="1" x14ac:dyDescent="0.25">
      <c r="A55" s="47">
        <v>45</v>
      </c>
      <c r="B55" s="9" t="s">
        <v>68</v>
      </c>
      <c r="C55" s="211" t="s">
        <v>142</v>
      </c>
      <c r="D55" s="211" t="s">
        <v>143</v>
      </c>
      <c r="E55" s="5" t="str">
        <f t="shared" si="3"/>
        <v>ZN.222.24.2018</v>
      </c>
      <c r="F55" s="29">
        <v>43279</v>
      </c>
      <c r="G55" s="164" t="s">
        <v>551</v>
      </c>
      <c r="H55" s="18" t="s">
        <v>125</v>
      </c>
      <c r="I55" s="18" t="s">
        <v>144</v>
      </c>
      <c r="J55" s="18" t="s">
        <v>79</v>
      </c>
      <c r="K55" s="18"/>
      <c r="L55" s="156">
        <v>260000</v>
      </c>
      <c r="M55" s="147"/>
    </row>
    <row r="56" spans="1:13" ht="35.1" customHeight="1" x14ac:dyDescent="0.25">
      <c r="A56" s="47">
        <v>46</v>
      </c>
      <c r="B56" s="10" t="s">
        <v>81</v>
      </c>
      <c r="C56" s="160" t="s">
        <v>153</v>
      </c>
      <c r="D56" s="160" t="s">
        <v>154</v>
      </c>
      <c r="E56" s="1" t="str">
        <f t="shared" si="3"/>
        <v>ZN.222.32.2018</v>
      </c>
      <c r="F56" s="28">
        <v>43279</v>
      </c>
      <c r="G56" s="161" t="s">
        <v>17</v>
      </c>
      <c r="H56" s="1" t="s">
        <v>155</v>
      </c>
      <c r="I56" s="161"/>
      <c r="J56" s="8" t="s">
        <v>65</v>
      </c>
      <c r="K56" s="8" t="s">
        <v>156</v>
      </c>
      <c r="L56" s="205">
        <v>600500</v>
      </c>
      <c r="M56" s="147"/>
    </row>
    <row r="57" spans="1:13" ht="35.1" customHeight="1" x14ac:dyDescent="0.25">
      <c r="A57" s="47">
        <v>47</v>
      </c>
      <c r="B57" s="12" t="s">
        <v>63</v>
      </c>
      <c r="C57" s="211" t="s">
        <v>136</v>
      </c>
      <c r="D57" s="212" t="s">
        <v>137</v>
      </c>
      <c r="E57" s="6" t="str">
        <f t="shared" si="3"/>
        <v>ZN.222.20.2018</v>
      </c>
      <c r="F57" s="30">
        <v>43285</v>
      </c>
      <c r="G57" s="17" t="s">
        <v>556</v>
      </c>
      <c r="H57" s="159" t="s">
        <v>48</v>
      </c>
      <c r="I57" s="159" t="s">
        <v>138</v>
      </c>
      <c r="J57" s="159" t="s">
        <v>79</v>
      </c>
      <c r="K57" s="159"/>
      <c r="L57" s="213">
        <f>5332679.76/123*100</f>
        <v>4335512</v>
      </c>
      <c r="M57" s="57"/>
    </row>
    <row r="58" spans="1:13" ht="35.1" customHeight="1" x14ac:dyDescent="0.25">
      <c r="A58" s="47">
        <v>48</v>
      </c>
      <c r="B58" s="9" t="s">
        <v>78</v>
      </c>
      <c r="C58" s="211" t="s">
        <v>149</v>
      </c>
      <c r="D58" s="214" t="s">
        <v>150</v>
      </c>
      <c r="E58" s="5" t="str">
        <f t="shared" si="3"/>
        <v>ZN.222.28.2018</v>
      </c>
      <c r="F58" s="29">
        <v>43292</v>
      </c>
      <c r="G58" s="164" t="s">
        <v>551</v>
      </c>
      <c r="H58" s="18" t="s">
        <v>110</v>
      </c>
      <c r="I58" s="18" t="s">
        <v>151</v>
      </c>
      <c r="J58" s="18" t="s">
        <v>79</v>
      </c>
      <c r="K58" s="18"/>
      <c r="L58" s="156">
        <v>1000000</v>
      </c>
      <c r="M58" s="147"/>
    </row>
    <row r="59" spans="1:13" ht="35.1" customHeight="1" x14ac:dyDescent="0.25">
      <c r="A59" s="47">
        <v>49</v>
      </c>
      <c r="B59" s="36" t="s">
        <v>49</v>
      </c>
      <c r="C59" s="160" t="s">
        <v>134</v>
      </c>
      <c r="D59" s="160" t="s">
        <v>129</v>
      </c>
      <c r="E59" s="1" t="str">
        <f t="shared" si="3"/>
        <v>ZN.222.13.2018</v>
      </c>
      <c r="F59" s="28">
        <v>43293</v>
      </c>
      <c r="G59" s="149" t="s">
        <v>17</v>
      </c>
      <c r="H59" s="8" t="s">
        <v>110</v>
      </c>
      <c r="I59" s="161"/>
      <c r="J59" s="8" t="s">
        <v>79</v>
      </c>
      <c r="K59" s="39"/>
      <c r="L59" s="163">
        <v>1600000</v>
      </c>
      <c r="M59" s="147"/>
    </row>
    <row r="60" spans="1:13" ht="35.1" customHeight="1" x14ac:dyDescent="0.25">
      <c r="A60" s="47">
        <v>50</v>
      </c>
      <c r="B60" s="10" t="s">
        <v>98</v>
      </c>
      <c r="C60" s="148" t="s">
        <v>99</v>
      </c>
      <c r="D60" s="148" t="s">
        <v>100</v>
      </c>
      <c r="E60" s="8" t="str">
        <f>"ZN.222."&amp;B60&amp;"2017"</f>
        <v>ZN.222.51.2017</v>
      </c>
      <c r="F60" s="26">
        <v>43395</v>
      </c>
      <c r="G60" s="8" t="s">
        <v>17</v>
      </c>
      <c r="H60" s="8" t="s">
        <v>72</v>
      </c>
      <c r="I60" s="8"/>
      <c r="J60" s="8" t="s">
        <v>79</v>
      </c>
      <c r="K60" s="8"/>
      <c r="L60" s="184">
        <v>1163500</v>
      </c>
      <c r="M60" s="147"/>
    </row>
    <row r="61" spans="1:13" ht="35.1" customHeight="1" x14ac:dyDescent="0.25">
      <c r="A61" s="47">
        <v>51</v>
      </c>
      <c r="B61" s="10" t="s">
        <v>69</v>
      </c>
      <c r="C61" s="160" t="s">
        <v>145</v>
      </c>
      <c r="D61" s="160" t="s">
        <v>545</v>
      </c>
      <c r="E61" s="1" t="str">
        <f>"ZN.222."&amp;B61&amp;"2018"</f>
        <v>ZN.222.25.2018</v>
      </c>
      <c r="F61" s="28">
        <v>43430</v>
      </c>
      <c r="G61" s="8" t="s">
        <v>17</v>
      </c>
      <c r="H61" s="8" t="s">
        <v>146</v>
      </c>
      <c r="I61" s="8"/>
      <c r="J61" s="8" t="s">
        <v>79</v>
      </c>
      <c r="K61" s="8"/>
      <c r="L61" s="205">
        <v>182325</v>
      </c>
      <c r="M61" s="147"/>
    </row>
    <row r="62" spans="1:13" ht="35.1" customHeight="1" x14ac:dyDescent="0.25">
      <c r="A62" s="47">
        <v>52</v>
      </c>
      <c r="B62" s="11" t="s">
        <v>113</v>
      </c>
      <c r="C62" s="215" t="s">
        <v>172</v>
      </c>
      <c r="D62" s="216" t="s">
        <v>152</v>
      </c>
      <c r="E62" s="43" t="s">
        <v>173</v>
      </c>
      <c r="F62" s="45">
        <v>43430</v>
      </c>
      <c r="G62" s="217" t="s">
        <v>559</v>
      </c>
      <c r="H62" s="215" t="s">
        <v>131</v>
      </c>
      <c r="I62" s="43"/>
      <c r="J62" s="218" t="s">
        <v>79</v>
      </c>
      <c r="K62" s="42" t="s">
        <v>216</v>
      </c>
      <c r="L62" s="219">
        <v>325000</v>
      </c>
      <c r="M62" s="57" t="s">
        <v>231</v>
      </c>
    </row>
    <row r="63" spans="1:13" ht="35.1" customHeight="1" x14ac:dyDescent="0.25">
      <c r="A63" s="47">
        <v>53</v>
      </c>
      <c r="B63" s="22" t="s">
        <v>12</v>
      </c>
      <c r="C63" s="220" t="s">
        <v>179</v>
      </c>
      <c r="D63" s="220" t="s">
        <v>180</v>
      </c>
      <c r="E63" s="40" t="str">
        <f>"ZI.222."&amp;B63&amp;"2019"</f>
        <v>ZI.222.1.2019</v>
      </c>
      <c r="F63" s="46">
        <v>43487</v>
      </c>
      <c r="G63" s="179" t="s">
        <v>17</v>
      </c>
      <c r="H63" s="179" t="s">
        <v>181</v>
      </c>
      <c r="I63" s="221"/>
      <c r="J63" s="222"/>
      <c r="K63" s="223" t="s">
        <v>182</v>
      </c>
      <c r="L63" s="224">
        <v>1150000</v>
      </c>
      <c r="M63" s="147"/>
    </row>
    <row r="64" spans="1:13" ht="35.1" customHeight="1" x14ac:dyDescent="0.25">
      <c r="A64" s="47">
        <v>54</v>
      </c>
      <c r="B64" s="10" t="s">
        <v>73</v>
      </c>
      <c r="C64" s="160" t="s">
        <v>147</v>
      </c>
      <c r="D64" s="212" t="s">
        <v>148</v>
      </c>
      <c r="E64" s="1" t="str">
        <f>"ZN.222."&amp;B64&amp;"2018"</f>
        <v>ZN.222.26.2018</v>
      </c>
      <c r="F64" s="28">
        <v>43545</v>
      </c>
      <c r="G64" s="8" t="s">
        <v>17</v>
      </c>
      <c r="H64" s="8" t="s">
        <v>72</v>
      </c>
      <c r="I64" s="8"/>
      <c r="J64" s="8" t="s">
        <v>79</v>
      </c>
      <c r="K64" s="8"/>
      <c r="L64" s="205">
        <v>660250</v>
      </c>
      <c r="M64" s="147"/>
    </row>
    <row r="65" spans="1:13" ht="35.1" customHeight="1" x14ac:dyDescent="0.25">
      <c r="A65" s="47">
        <v>55</v>
      </c>
      <c r="B65" s="9" t="s">
        <v>87</v>
      </c>
      <c r="C65" s="211" t="s">
        <v>157</v>
      </c>
      <c r="D65" s="211" t="s">
        <v>158</v>
      </c>
      <c r="E65" s="5" t="str">
        <f>"ZN.222."&amp;B65&amp;"2018"</f>
        <v>ZN.222.34.2018</v>
      </c>
      <c r="F65" s="29">
        <v>43571</v>
      </c>
      <c r="G65" s="18" t="s">
        <v>17</v>
      </c>
      <c r="H65" s="18" t="s">
        <v>159</v>
      </c>
      <c r="I65" s="18" t="s">
        <v>160</v>
      </c>
      <c r="J65" s="18" t="s">
        <v>79</v>
      </c>
      <c r="K65" s="18"/>
      <c r="L65" s="156">
        <v>130000</v>
      </c>
      <c r="M65" s="147"/>
    </row>
    <row r="66" spans="1:13" ht="35.1" customHeight="1" x14ac:dyDescent="0.25">
      <c r="A66" s="47">
        <v>56</v>
      </c>
      <c r="B66" s="10" t="s">
        <v>55</v>
      </c>
      <c r="C66" s="160" t="s">
        <v>135</v>
      </c>
      <c r="D66" s="160" t="s">
        <v>178</v>
      </c>
      <c r="E66" s="1" t="str">
        <f>"ZN.222."&amp;B66&amp;"2018"</f>
        <v>ZN.222.18.2018</v>
      </c>
      <c r="F66" s="28">
        <v>43592</v>
      </c>
      <c r="G66" s="149" t="s">
        <v>17</v>
      </c>
      <c r="H66" s="8" t="s">
        <v>72</v>
      </c>
      <c r="I66" s="8"/>
      <c r="J66" s="8" t="s">
        <v>79</v>
      </c>
      <c r="K66" s="8"/>
      <c r="L66" s="205">
        <v>494000</v>
      </c>
      <c r="M66" s="147"/>
    </row>
    <row r="67" spans="1:13" ht="35.1" customHeight="1" x14ac:dyDescent="0.25">
      <c r="A67" s="47">
        <v>57</v>
      </c>
      <c r="B67" s="11" t="s">
        <v>12</v>
      </c>
      <c r="C67" s="168" t="s">
        <v>168</v>
      </c>
      <c r="D67" s="204" t="s">
        <v>169</v>
      </c>
      <c r="E67" s="8" t="s">
        <v>170</v>
      </c>
      <c r="F67" s="32">
        <v>43592</v>
      </c>
      <c r="G67" s="8" t="s">
        <v>17</v>
      </c>
      <c r="H67" s="8" t="s">
        <v>171</v>
      </c>
      <c r="I67" s="8"/>
      <c r="J67" s="8" t="s">
        <v>79</v>
      </c>
      <c r="K67" s="168"/>
      <c r="L67" s="146">
        <v>2751407</v>
      </c>
      <c r="M67" s="147"/>
    </row>
    <row r="68" spans="1:13" ht="35.1" customHeight="1" x14ac:dyDescent="0.25">
      <c r="A68" s="47">
        <v>58</v>
      </c>
      <c r="B68" s="10" t="s">
        <v>90</v>
      </c>
      <c r="C68" s="169" t="s">
        <v>165</v>
      </c>
      <c r="D68" s="204" t="s">
        <v>166</v>
      </c>
      <c r="E68" s="1" t="str">
        <f>"ZN.222."&amp;B68&amp;"2018"</f>
        <v>ZN.222.42.2018</v>
      </c>
      <c r="F68" s="28">
        <v>43614</v>
      </c>
      <c r="G68" s="8" t="s">
        <v>17</v>
      </c>
      <c r="H68" s="8" t="s">
        <v>167</v>
      </c>
      <c r="I68" s="8"/>
      <c r="J68" s="8" t="s">
        <v>79</v>
      </c>
      <c r="K68" s="8"/>
      <c r="L68" s="205">
        <v>1144000</v>
      </c>
      <c r="M68" s="147"/>
    </row>
    <row r="69" spans="1:13" ht="35.1" customHeight="1" x14ac:dyDescent="0.25">
      <c r="A69" s="47">
        <v>59</v>
      </c>
      <c r="B69" s="3" t="s">
        <v>113</v>
      </c>
      <c r="C69" s="144" t="s">
        <v>189</v>
      </c>
      <c r="D69" s="144" t="s">
        <v>190</v>
      </c>
      <c r="E69" s="1" t="str">
        <f>"IRI.4711."&amp;B69&amp;"2019"</f>
        <v>IRI.4711.2.2019</v>
      </c>
      <c r="F69" s="25">
        <v>43620</v>
      </c>
      <c r="G69" s="149" t="s">
        <v>17</v>
      </c>
      <c r="H69" s="1" t="s">
        <v>191</v>
      </c>
      <c r="I69" s="182"/>
      <c r="J69" s="1" t="s">
        <v>79</v>
      </c>
      <c r="K69" s="149"/>
      <c r="L69" s="146">
        <v>169795</v>
      </c>
      <c r="M69" s="147"/>
    </row>
    <row r="70" spans="1:13" ht="35.1" customHeight="1" x14ac:dyDescent="0.25">
      <c r="A70" s="47">
        <v>60</v>
      </c>
      <c r="B70" s="3" t="s">
        <v>115</v>
      </c>
      <c r="C70" s="160" t="s">
        <v>197</v>
      </c>
      <c r="D70" s="160" t="s">
        <v>198</v>
      </c>
      <c r="E70" s="1" t="str">
        <f>"IRI.4711."&amp;B70&amp;"2019"</f>
        <v>IRI.4711.8.2019</v>
      </c>
      <c r="F70" s="25">
        <v>43648</v>
      </c>
      <c r="G70" s="2" t="s">
        <v>17</v>
      </c>
      <c r="H70" s="1" t="s">
        <v>167</v>
      </c>
      <c r="I70" s="1"/>
      <c r="J70" s="1" t="s">
        <v>79</v>
      </c>
      <c r="K70" s="183"/>
      <c r="L70" s="146">
        <v>104000</v>
      </c>
      <c r="M70" s="147"/>
    </row>
    <row r="71" spans="1:13" ht="35.1" customHeight="1" x14ac:dyDescent="0.25">
      <c r="A71" s="47">
        <v>61</v>
      </c>
      <c r="B71" s="3" t="s">
        <v>117</v>
      </c>
      <c r="C71" s="196" t="s">
        <v>202</v>
      </c>
      <c r="D71" s="148" t="s">
        <v>203</v>
      </c>
      <c r="E71" s="1" t="str">
        <f>"IRI.4711."&amp;B71&amp;"2019"</f>
        <v>IRI.4711.10.2019</v>
      </c>
      <c r="F71" s="25">
        <v>43677</v>
      </c>
      <c r="G71" s="8" t="s">
        <v>17</v>
      </c>
      <c r="H71" s="8" t="s">
        <v>204</v>
      </c>
      <c r="I71" s="170"/>
      <c r="J71" s="8" t="s">
        <v>79</v>
      </c>
      <c r="K71" s="200"/>
      <c r="L71" s="146">
        <v>260000</v>
      </c>
      <c r="M71" s="147"/>
    </row>
    <row r="72" spans="1:13" ht="35.1" customHeight="1" x14ac:dyDescent="0.25">
      <c r="A72" s="47">
        <v>62</v>
      </c>
      <c r="B72" s="3" t="s">
        <v>14</v>
      </c>
      <c r="C72" s="144" t="s">
        <v>185</v>
      </c>
      <c r="D72" s="144" t="s">
        <v>186</v>
      </c>
      <c r="E72" s="1" t="str">
        <f>"ZI.222."&amp;B72&amp;"2019"</f>
        <v>ZI.222.3.2019</v>
      </c>
      <c r="F72" s="25">
        <v>43678</v>
      </c>
      <c r="G72" s="2" t="s">
        <v>17</v>
      </c>
      <c r="H72" s="1" t="s">
        <v>72</v>
      </c>
      <c r="I72" s="182"/>
      <c r="J72" s="1" t="s">
        <v>79</v>
      </c>
      <c r="K72" s="1"/>
      <c r="L72" s="225">
        <v>10000000</v>
      </c>
      <c r="M72" s="147"/>
    </row>
    <row r="73" spans="1:13" ht="35.1" customHeight="1" x14ac:dyDescent="0.25">
      <c r="A73" s="47">
        <v>63</v>
      </c>
      <c r="B73" s="3" t="s">
        <v>116</v>
      </c>
      <c r="C73" s="144" t="s">
        <v>199</v>
      </c>
      <c r="D73" s="144" t="s">
        <v>200</v>
      </c>
      <c r="E73" s="1" t="str">
        <f>"IRI.4711."&amp;B73&amp;"2019"</f>
        <v>IRI.4711.9.2019</v>
      </c>
      <c r="F73" s="25">
        <v>43685</v>
      </c>
      <c r="G73" s="2" t="s">
        <v>17</v>
      </c>
      <c r="H73" s="1" t="s">
        <v>201</v>
      </c>
      <c r="I73" s="182"/>
      <c r="J73" s="1" t="s">
        <v>79</v>
      </c>
      <c r="K73" s="226"/>
      <c r="L73" s="227">
        <f>1107000+811800+1107000</f>
        <v>3025800</v>
      </c>
      <c r="M73" s="147"/>
    </row>
    <row r="74" spans="1:13" ht="35.1" customHeight="1" x14ac:dyDescent="0.25">
      <c r="A74" s="47">
        <v>64</v>
      </c>
      <c r="B74" s="3" t="s">
        <v>24</v>
      </c>
      <c r="C74" s="144" t="s">
        <v>123</v>
      </c>
      <c r="D74" s="144" t="s">
        <v>187</v>
      </c>
      <c r="E74" s="1" t="str">
        <f>"ZI.222."&amp;B74&amp;"2019"</f>
        <v>ZI.222.5. 2019</v>
      </c>
      <c r="F74" s="25">
        <v>43705</v>
      </c>
      <c r="G74" s="2" t="s">
        <v>17</v>
      </c>
      <c r="H74" s="1" t="s">
        <v>188</v>
      </c>
      <c r="I74" s="182"/>
      <c r="J74" s="1" t="s">
        <v>79</v>
      </c>
      <c r="K74" s="1"/>
      <c r="L74" s="228">
        <v>952000</v>
      </c>
      <c r="M74" s="147"/>
    </row>
    <row r="75" spans="1:13" ht="35.1" customHeight="1" x14ac:dyDescent="0.25">
      <c r="A75" s="47">
        <v>65</v>
      </c>
      <c r="B75" s="10" t="s">
        <v>88</v>
      </c>
      <c r="C75" s="160" t="s">
        <v>161</v>
      </c>
      <c r="D75" s="160" t="s">
        <v>152</v>
      </c>
      <c r="E75" s="1" t="str">
        <f>"ZN.222."&amp;B75&amp;"2018"</f>
        <v>ZN.222.38.2018</v>
      </c>
      <c r="F75" s="28">
        <v>43742</v>
      </c>
      <c r="G75" s="149" t="s">
        <v>122</v>
      </c>
      <c r="H75" s="8" t="s">
        <v>72</v>
      </c>
      <c r="I75" s="164" t="s">
        <v>249</v>
      </c>
      <c r="J75" s="8" t="s">
        <v>79</v>
      </c>
      <c r="K75" s="8"/>
      <c r="L75" s="205">
        <f>1235000/123*100</f>
        <v>1004065.0406504064</v>
      </c>
      <c r="M75" s="147"/>
    </row>
    <row r="76" spans="1:13" ht="35.1" customHeight="1" x14ac:dyDescent="0.25">
      <c r="A76" s="47">
        <v>66</v>
      </c>
      <c r="B76" s="3" t="s">
        <v>14</v>
      </c>
      <c r="C76" s="144" t="s">
        <v>192</v>
      </c>
      <c r="D76" s="144" t="s">
        <v>193</v>
      </c>
      <c r="E76" s="1" t="s">
        <v>232</v>
      </c>
      <c r="F76" s="25">
        <v>43748</v>
      </c>
      <c r="G76" s="149" t="s">
        <v>17</v>
      </c>
      <c r="H76" s="1" t="s">
        <v>194</v>
      </c>
      <c r="I76" s="182"/>
      <c r="J76" s="1" t="s">
        <v>79</v>
      </c>
      <c r="K76" s="31"/>
      <c r="L76" s="146">
        <v>321269.40000000002</v>
      </c>
      <c r="M76" s="147"/>
    </row>
    <row r="77" spans="1:13" ht="35.1" customHeight="1" x14ac:dyDescent="0.25">
      <c r="A77" s="47">
        <v>67</v>
      </c>
      <c r="B77" s="10" t="s">
        <v>89</v>
      </c>
      <c r="C77" s="148" t="s">
        <v>162</v>
      </c>
      <c r="D77" s="148" t="s">
        <v>163</v>
      </c>
      <c r="E77" s="1" t="str">
        <f>"ZN.222."&amp;B77&amp;"2018"</f>
        <v>ZN.222.39.2018</v>
      </c>
      <c r="F77" s="28">
        <v>43766</v>
      </c>
      <c r="G77" s="149" t="s">
        <v>17</v>
      </c>
      <c r="H77" s="8" t="s">
        <v>164</v>
      </c>
      <c r="I77" s="8"/>
      <c r="J77" s="8" t="s">
        <v>79</v>
      </c>
      <c r="K77" s="8"/>
      <c r="L77" s="205">
        <v>1220930</v>
      </c>
      <c r="M77" s="147"/>
    </row>
    <row r="78" spans="1:13" ht="35.1" customHeight="1" x14ac:dyDescent="0.25">
      <c r="A78" s="47">
        <v>68</v>
      </c>
      <c r="B78" s="3" t="s">
        <v>114</v>
      </c>
      <c r="C78" s="144" t="s">
        <v>195</v>
      </c>
      <c r="D78" s="144" t="s">
        <v>234</v>
      </c>
      <c r="E78" s="1" t="str">
        <f t="shared" ref="E78:E83" si="4">"IRI.4711."&amp;B78&amp;"2019"</f>
        <v>IRI.4711.4.2019</v>
      </c>
      <c r="F78" s="25">
        <v>43803</v>
      </c>
      <c r="G78" s="2" t="s">
        <v>17</v>
      </c>
      <c r="H78" s="1" t="s">
        <v>196</v>
      </c>
      <c r="I78" s="182"/>
      <c r="J78" s="1" t="s">
        <v>65</v>
      </c>
      <c r="K78" s="2"/>
      <c r="L78" s="146">
        <v>108076.7</v>
      </c>
      <c r="M78" s="147"/>
    </row>
    <row r="79" spans="1:13" ht="35.1" customHeight="1" x14ac:dyDescent="0.25">
      <c r="A79" s="47">
        <v>69</v>
      </c>
      <c r="B79" s="3" t="s">
        <v>49</v>
      </c>
      <c r="C79" s="31" t="s">
        <v>207</v>
      </c>
      <c r="D79" s="144" t="s">
        <v>548</v>
      </c>
      <c r="E79" s="1" t="str">
        <f t="shared" si="4"/>
        <v>IRI.4711.13.2019</v>
      </c>
      <c r="F79" s="25">
        <v>43805</v>
      </c>
      <c r="G79" s="2" t="s">
        <v>17</v>
      </c>
      <c r="H79" s="8" t="s">
        <v>208</v>
      </c>
      <c r="I79" s="170"/>
      <c r="J79" s="8" t="s">
        <v>79</v>
      </c>
      <c r="K79" s="200"/>
      <c r="L79" s="146">
        <v>180016.45</v>
      </c>
      <c r="M79" s="147"/>
    </row>
    <row r="80" spans="1:13" ht="35.1" customHeight="1" x14ac:dyDescent="0.25">
      <c r="A80" s="47">
        <v>70</v>
      </c>
      <c r="B80" s="3" t="s">
        <v>47</v>
      </c>
      <c r="C80" s="19" t="s">
        <v>205</v>
      </c>
      <c r="D80" s="160" t="s">
        <v>206</v>
      </c>
      <c r="E80" s="20" t="str">
        <f t="shared" si="4"/>
        <v>IRI.4711.12.2019</v>
      </c>
      <c r="F80" s="33">
        <v>43861</v>
      </c>
      <c r="G80" s="229" t="s">
        <v>17</v>
      </c>
      <c r="H80" s="161" t="s">
        <v>131</v>
      </c>
      <c r="I80" s="230"/>
      <c r="J80" s="161" t="s">
        <v>79</v>
      </c>
      <c r="K80" s="162"/>
      <c r="L80" s="227">
        <v>1847438.34</v>
      </c>
      <c r="M80" s="147"/>
    </row>
    <row r="81" spans="1:13" ht="35.1" customHeight="1" x14ac:dyDescent="0.25">
      <c r="A81" s="47">
        <v>71</v>
      </c>
      <c r="B81" s="3" t="s">
        <v>50</v>
      </c>
      <c r="C81" s="168" t="s">
        <v>209</v>
      </c>
      <c r="D81" s="169" t="s">
        <v>233</v>
      </c>
      <c r="E81" s="1" t="str">
        <f t="shared" si="4"/>
        <v>IRI.4711.14.2019</v>
      </c>
      <c r="F81" s="25">
        <v>43861</v>
      </c>
      <c r="G81" s="229" t="s">
        <v>17</v>
      </c>
      <c r="H81" s="8" t="s">
        <v>210</v>
      </c>
      <c r="I81" s="161"/>
      <c r="J81" s="8" t="s">
        <v>79</v>
      </c>
      <c r="K81" s="168"/>
      <c r="L81" s="146">
        <v>1550000</v>
      </c>
      <c r="M81" s="147"/>
    </row>
    <row r="82" spans="1:13" ht="35.1" customHeight="1" x14ac:dyDescent="0.25">
      <c r="A82" s="47">
        <v>72</v>
      </c>
      <c r="B82" s="3" t="s">
        <v>64</v>
      </c>
      <c r="C82" s="196" t="s">
        <v>211</v>
      </c>
      <c r="D82" s="169" t="s">
        <v>212</v>
      </c>
      <c r="E82" s="1" t="str">
        <f t="shared" si="4"/>
        <v>IRI.4711.21.2019</v>
      </c>
      <c r="F82" s="25">
        <v>43893</v>
      </c>
      <c r="G82" s="8" t="s">
        <v>17</v>
      </c>
      <c r="H82" s="8" t="s">
        <v>214</v>
      </c>
      <c r="I82" s="170"/>
      <c r="J82" s="8" t="s">
        <v>79</v>
      </c>
      <c r="K82" s="200"/>
      <c r="L82" s="146">
        <v>500000</v>
      </c>
      <c r="M82" s="147"/>
    </row>
    <row r="83" spans="1:13" ht="35.1" customHeight="1" x14ac:dyDescent="0.25">
      <c r="A83" s="47">
        <v>73</v>
      </c>
      <c r="B83" s="3" t="s">
        <v>67</v>
      </c>
      <c r="C83" s="196" t="s">
        <v>213</v>
      </c>
      <c r="D83" s="169" t="s">
        <v>198</v>
      </c>
      <c r="E83" s="1" t="str">
        <f t="shared" si="4"/>
        <v>IRI.4711.23.2019</v>
      </c>
      <c r="F83" s="25">
        <v>43896</v>
      </c>
      <c r="G83" s="21" t="s">
        <v>255</v>
      </c>
      <c r="H83" s="8" t="s">
        <v>215</v>
      </c>
      <c r="I83" s="170"/>
      <c r="J83" s="8" t="s">
        <v>79</v>
      </c>
      <c r="K83" s="200"/>
      <c r="L83" s="146">
        <v>200000</v>
      </c>
      <c r="M83" s="147"/>
    </row>
    <row r="84" spans="1:13" ht="35.1" customHeight="1" thickBot="1" x14ac:dyDescent="0.3">
      <c r="A84" s="47">
        <v>74</v>
      </c>
      <c r="B84" s="134" t="s">
        <v>113</v>
      </c>
      <c r="C84" s="231" t="s">
        <v>183</v>
      </c>
      <c r="D84" s="231" t="s">
        <v>561</v>
      </c>
      <c r="E84" s="135" t="s">
        <v>244</v>
      </c>
      <c r="F84" s="136">
        <v>43906</v>
      </c>
      <c r="G84" s="232" t="s">
        <v>17</v>
      </c>
      <c r="H84" s="135" t="s">
        <v>184</v>
      </c>
      <c r="I84" s="233"/>
      <c r="J84" s="135" t="s">
        <v>79</v>
      </c>
      <c r="K84" s="232"/>
      <c r="L84" s="234">
        <v>949927.79</v>
      </c>
      <c r="M84" s="235"/>
    </row>
  </sheetData>
  <autoFilter ref="A8:L33">
    <sortState ref="A5:L98">
      <sortCondition ref="F2:F41"/>
    </sortState>
  </autoFilter>
  <mergeCells count="14">
    <mergeCell ref="F5:G5"/>
    <mergeCell ref="I5:L6"/>
    <mergeCell ref="F6:G6"/>
    <mergeCell ref="M8:M9"/>
    <mergeCell ref="G8:G9"/>
    <mergeCell ref="K8:K9"/>
    <mergeCell ref="A8:A9"/>
    <mergeCell ref="E8:E9"/>
    <mergeCell ref="H8:H9"/>
    <mergeCell ref="I8:I9"/>
    <mergeCell ref="J8:J9"/>
    <mergeCell ref="B8:B9"/>
    <mergeCell ref="C8:C9"/>
    <mergeCell ref="F8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2011-2015</vt:lpstr>
      <vt:lpstr>2016-2019</vt:lpstr>
      <vt:lpstr>'2011-2015'!Obszar_wydruku</vt:lpstr>
      <vt:lpstr>'2016-2019'!Obszar_wydruku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Trzebiatowska</dc:creator>
  <cp:lastModifiedBy>Marlena Antczak</cp:lastModifiedBy>
  <cp:lastPrinted>2020-05-05T06:36:46Z</cp:lastPrinted>
  <dcterms:created xsi:type="dcterms:W3CDTF">2020-04-01T11:37:03Z</dcterms:created>
  <dcterms:modified xsi:type="dcterms:W3CDTF">2020-05-05T06:41:37Z</dcterms:modified>
</cp:coreProperties>
</file>