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zal_5" sheetId="1" r:id="rId1"/>
  </sheets>
  <externalReferences>
    <externalReference r:id="rId4"/>
  </externalReferences>
  <definedNames>
    <definedName name="ih0">'[1]WYDATKI -r'!#REF!</definedName>
    <definedName name="in0">'[1]WYDATKI -r'!#REF!</definedName>
    <definedName name="inf1">'[1]WYDATKI -r'!#REF!</definedName>
    <definedName name="inflacja01">'[1]WYDATKI -r'!#REF!</definedName>
    <definedName name="_xlnm.Print_Area" localSheetId="0">'zal_5'!$A$2:$P$779</definedName>
    <definedName name="_xlnm.Print_Titles" localSheetId="0">'zal_5'!$14:$19</definedName>
    <definedName name="z2">'[1]WYDATKI -r'!#REF!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214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zmiana numeru z 2 na 4</t>
        </r>
      </text>
    </comment>
  </commentList>
</comments>
</file>

<file path=xl/sharedStrings.xml><?xml version="1.0" encoding="utf-8"?>
<sst xmlns="http://schemas.openxmlformats.org/spreadsheetml/2006/main" count="1353" uniqueCount="1212">
  <si>
    <t>Przedszkole Nr 36 - zakupy inwestycyjne</t>
  </si>
  <si>
    <t>OW/LO4/274</t>
  </si>
  <si>
    <t>Liceum Ogólnokształcące Nr 4 - zakupy inwestycyjne - projekt "Pakiet maturalny"</t>
  </si>
  <si>
    <t>OW/LO11/275</t>
  </si>
  <si>
    <t>Liceum Ogólnokształcące Nr 11 - zakupy inwestycyjne - projekt "Mówię, liczę, doświadczam - fundamentem edukacyjnego sukcesu"</t>
  </si>
  <si>
    <t>ZSS/ZOZ/46</t>
  </si>
  <si>
    <t>Doposażenie Oddziału Dermatologii</t>
  </si>
  <si>
    <t>SM_KOS/SM_KOS/13</t>
  </si>
  <si>
    <t>Wykonanie i montaż urządzeń zabawowych</t>
  </si>
  <si>
    <t>SM_PZA/SM_PZA/5</t>
  </si>
  <si>
    <t>Wykonanie i montaż urządzeń zabawowych wielofunkcyjnych</t>
  </si>
  <si>
    <t>NM_GLS/NM_GLS/4</t>
  </si>
  <si>
    <t>Wykonanie toru rowerowego na terenie obiektu sportowego przy ul. Głuszyna</t>
  </si>
  <si>
    <t>GKM/ZTM/3411</t>
  </si>
  <si>
    <t>Budowa infrastruktury torowo-sieciowej w ul. Winogrady</t>
  </si>
  <si>
    <t>OW/SP4/176</t>
  </si>
  <si>
    <t>OW/SP9/232</t>
  </si>
  <si>
    <t>OW/SP45/233</t>
  </si>
  <si>
    <t>OW/SP88/234</t>
  </si>
  <si>
    <t>OW/SP13/239</t>
  </si>
  <si>
    <t>Zespól Szkół Mistrzostwa Sportowego Nr 2 - zakup i montaż stacjonarnej siłowni zewnętrznej</t>
  </si>
  <si>
    <t>OW/GM23/235</t>
  </si>
  <si>
    <t>Gimnazjum Nr 23 - zakup i montaż ścianki wspinaczkowej</t>
  </si>
  <si>
    <t>OW/GM61/236</t>
  </si>
  <si>
    <t>NM_KPD/SP85/2</t>
  </si>
  <si>
    <t>GR_GRK/SP4/3</t>
  </si>
  <si>
    <t>Szkoła Podstawowa Nr 15 - wykonanie boiska do siatkówki</t>
  </si>
  <si>
    <t>Szkoła Podstawowa Nr 15 - wykonanie siłowni zewnętrznej</t>
  </si>
  <si>
    <t>Przedszkole nr 35 - modernizacja placu zabaw</t>
  </si>
  <si>
    <t>WL_WLD/ZZM/2</t>
  </si>
  <si>
    <t>Budowa fontanny na placu przy skrzyżowaniu ulic: 28 Czerwca 1956, Wierzbięcice, Górna Wilda</t>
  </si>
  <si>
    <t>Oświetlenie alei spacerowej wzdłuż terenu zielonego ul. Ognik-Płomienna</t>
  </si>
  <si>
    <t>P/P/8</t>
  </si>
  <si>
    <t>Rezerwa celowa na modernizację Sali Wielkiej i przestrzeni przyległych</t>
  </si>
  <si>
    <t xml:space="preserve">Budowa krytego basenu na Ratajach </t>
  </si>
  <si>
    <t>Liceum Ogólnokształcące  Nr 10 - zakup i montaż ścianki wspinaczkowej</t>
  </si>
  <si>
    <t>Liceum Ogólnokształcące Nr 25 - zakup i montaż stacjonarnej siłowni zewnętrznej</t>
  </si>
  <si>
    <t>GR_KJP/ZZM/4</t>
  </si>
  <si>
    <t>Przedłużenie linii tramwajowej z pętli Zawady do stacji Poznań -Wschód</t>
  </si>
  <si>
    <t>GKM/GKM/414</t>
  </si>
  <si>
    <t>Budowa trasy tramwajowej Os.Lecha - Franowo</t>
  </si>
  <si>
    <t>NW/NW/1080</t>
  </si>
  <si>
    <t>NW/NW/1086</t>
  </si>
  <si>
    <t>Utworzenie spółki celowej na potrzeby przgotowania turnieju EURO 2012</t>
  </si>
  <si>
    <t>NW/NW/1087</t>
  </si>
  <si>
    <t>Aport pieniężny w celu dokapitalizowania  spółki MPK - zakup i montaż automatów biletowych</t>
  </si>
  <si>
    <t>GOSPODARKA MIESZKANIOWA</t>
  </si>
  <si>
    <t>Zakłady gospodarki mieszkaniowej</t>
  </si>
  <si>
    <t>GKM/ZKZL/111</t>
  </si>
  <si>
    <t>ZZM/ZZM/65</t>
  </si>
  <si>
    <t>GR_KWT/ZZM/1</t>
  </si>
  <si>
    <t>Wykonanie ogrodzenia oddzielajacego boisko do piłiki nożnej od placu zabaw dla dzieci przy ul. Krokusowej</t>
  </si>
  <si>
    <t>Modernizacja placu zabaw przy ul. Kuźniczej</t>
  </si>
  <si>
    <t>Zagospodarowanie terenu na os. Oświecenia przy ul. Piłsudskiego</t>
  </si>
  <si>
    <t>GKM/ZOO/447</t>
  </si>
  <si>
    <t>GKM/GKM/1841</t>
  </si>
  <si>
    <t>Budowa kolektora deszczowego "Nowa Bogdanka" - dokumentacja projektowa</t>
  </si>
  <si>
    <t>ZSS/ZOZ/31</t>
  </si>
  <si>
    <t>Zakup aparatury do diagnostyki obrazowej i jej ucyfrowienie dla ZOZ Poznań Jeżyce</t>
  </si>
  <si>
    <t>ZSS/ZOZ/33</t>
  </si>
  <si>
    <t>ZSS/DDPS2/7</t>
  </si>
  <si>
    <t>Dzienny Dom Pomocy Społecznej Nr 2 - utworzenie placu rekreacji ruchowej</t>
  </si>
  <si>
    <t>ZSS/DDPS1/5</t>
  </si>
  <si>
    <t>Dzienny Dom Pomocy Społecznej Nr 1 - utworzenie placu rekreacji ruchowej</t>
  </si>
  <si>
    <t>ZZM/ZZM/70</t>
  </si>
  <si>
    <t>Urządzenie placów rekreacji ruchowej dla dorosłych</t>
  </si>
  <si>
    <t>Szkoła Podstawowa Nr 58 - budowa boiska, zakup i montaż stołu betonowego do gry w tenisa stołowego</t>
  </si>
  <si>
    <t>GR_TRG/GR_TRG/6</t>
  </si>
  <si>
    <t>Zespół Szkół Łączności - zakupy inwestycyjne - projekt "Kształcenie na odległość metodą blended learning w zawodzie technik komunikacji w ZSŁ"</t>
  </si>
  <si>
    <t>Kompleksowa modernizacja budynków ZOLiRM przy ul.Mogileńskiej</t>
  </si>
  <si>
    <t>OW/SP12/156</t>
  </si>
  <si>
    <t>Szkoła Podstawowa Nr 12 - termorenowacja</t>
  </si>
  <si>
    <t>OW/SP9/226</t>
  </si>
  <si>
    <t>Szkoła Podstawowa Nr 9 - termorenowacja</t>
  </si>
  <si>
    <t>OW/SP58/187</t>
  </si>
  <si>
    <t>Szkoła Podstawowa Nr 58 - termorenowacja</t>
  </si>
  <si>
    <t>OW/OW/185</t>
  </si>
  <si>
    <t>Zespół Szkół Nr 4 "Łejery" - budowa teatru</t>
  </si>
  <si>
    <t>Zakup laparoskopu dla ZOZ Poznań Stare Miasto</t>
  </si>
  <si>
    <t>GKM/ZDM/448</t>
  </si>
  <si>
    <t>III rama komunikacyjna - odcinek zachodni - prace przygotowawcze</t>
  </si>
  <si>
    <t>Budownictwo komunalne</t>
  </si>
  <si>
    <t>GKM/ZKZL/112</t>
  </si>
  <si>
    <t>Modernizacja pomieszczeń oraz termomodernizacja budynku Izby Wytrzeźwień</t>
  </si>
  <si>
    <t>Termomodernizacja budynków komunalnych wraz z wykonaniem niezbędnych prac modernizacyjnych</t>
  </si>
  <si>
    <t>GKM/ZKZL/88</t>
  </si>
  <si>
    <t xml:space="preserve">Renowacja kamienic </t>
  </si>
  <si>
    <t>GKM/ZKZL/336</t>
  </si>
  <si>
    <t>Termomodernizacja obiektów mieszczących NZOZ</t>
  </si>
  <si>
    <t>Gospodarka gruntami i nieruchomościami</t>
  </si>
  <si>
    <t>Gospodarowanie mieniem miasta</t>
  </si>
  <si>
    <t>GN/GN/2</t>
  </si>
  <si>
    <t>GN/GN/6</t>
  </si>
  <si>
    <t xml:space="preserve">Towarzystwa Budownictwa Społecznego </t>
  </si>
  <si>
    <t>NW/NW/86</t>
  </si>
  <si>
    <t>Towarzystwa Budownictwa Społecznego  - dopłaty do kapitału i aporty pieniężne</t>
  </si>
  <si>
    <t>DZIAŁALNOŚĆ USŁUGOWA</t>
  </si>
  <si>
    <t>Biura planowania przestrzennego</t>
  </si>
  <si>
    <t>Miejska Pracownia Urbanistyczna</t>
  </si>
  <si>
    <t>MPU/MPU/1</t>
  </si>
  <si>
    <t>Zakup sprzętu komputerowego i oprogramowania dla potrzeb MPU</t>
  </si>
  <si>
    <t>MPU/MPU/2</t>
  </si>
  <si>
    <t>Zakup samochodu</t>
  </si>
  <si>
    <t>Ośrodki dokumentacji geodezyjnej i kartograficznej</t>
  </si>
  <si>
    <t>Zarząd Geodezji i Katastru Miejskiego "GEOPOZ"</t>
  </si>
  <si>
    <t>GEOPOZ/GEOPOZ/2</t>
  </si>
  <si>
    <t>Zakup sprzętu komputerowego i oprogramowania</t>
  </si>
  <si>
    <t>GEOPOZ/GEOPOZ/13</t>
  </si>
  <si>
    <t>System informacji przestrzennej</t>
  </si>
  <si>
    <t>GEOPOZ/GEOPOZ/28</t>
  </si>
  <si>
    <t xml:space="preserve">Budowa kanalizacji deszczowej Szczepankowo- Spławie - etap I </t>
  </si>
  <si>
    <t xml:space="preserve">Budowa kanalizacji deszczowej Szczepankowo- Spławie - etap II </t>
  </si>
  <si>
    <t>Tworzenie baz numerycznych na podstawie danych państwowego zasobu geodezyjnego i kartograficznego</t>
  </si>
  <si>
    <t>ROM/ROM/1</t>
  </si>
  <si>
    <t>Realizacja Narodowego Produktu Turystycznego Trakt Królewsko - Cesarski</t>
  </si>
  <si>
    <t>INFORMATYKA</t>
  </si>
  <si>
    <t>IN/IN/5</t>
  </si>
  <si>
    <t>Realizacja programu e-Poznań</t>
  </si>
  <si>
    <t>OR/OR/141</t>
  </si>
  <si>
    <t>Poznańska Elektroniczna Karta Aglomeracyjna</t>
  </si>
  <si>
    <t>OR/OR/142</t>
  </si>
  <si>
    <t>Budowa Wielkopolskiej Sieci Szerokopasmowej</t>
  </si>
  <si>
    <t>GR_GOR/GN/1</t>
  </si>
  <si>
    <t>ADMINISTRACJA PUBLICZNA</t>
  </si>
  <si>
    <t>Urzędy gmin (miast i miast na prawach powiatu)</t>
  </si>
  <si>
    <t>IN/IN/2</t>
  </si>
  <si>
    <t>Modernizacja sieci komputerowej</t>
  </si>
  <si>
    <t>IN/IN/3</t>
  </si>
  <si>
    <t>OR/OR/2</t>
  </si>
  <si>
    <t>OR/OR/18</t>
  </si>
  <si>
    <t xml:space="preserve">Zakupy inwestycyjne </t>
  </si>
  <si>
    <t>OR/OR/123</t>
  </si>
  <si>
    <t>GKM/ZTM/410</t>
  </si>
  <si>
    <t>GKM/ZTM/414</t>
  </si>
  <si>
    <t>GKM/ZTM/1083</t>
  </si>
  <si>
    <t>Osuszanie ścian piwnic budynku przy Pl.Kolegiackim 17</t>
  </si>
  <si>
    <t>OR/OR/137</t>
  </si>
  <si>
    <t>Prace modernizacyjne w budynku ul.Libelta 16/20</t>
  </si>
  <si>
    <t>OR/OR/138</t>
  </si>
  <si>
    <t>Adaptacja przejętego przez UM budynku po byłej szkole przy ul. 28 Czerwca 1956r.(narożnik ul. Jerzego)</t>
  </si>
  <si>
    <t>OR/OR/146</t>
  </si>
  <si>
    <t>Modernizacja dźwigów osobowych w budynku UM przy placu Kolegiackim 17</t>
  </si>
  <si>
    <t>OR/OR/158</t>
  </si>
  <si>
    <t xml:space="preserve">Budowa placu zabaw dla dzieci wraz z ogrodzeniem w parku Podworskim przy ul. Grunwaldzkiej </t>
  </si>
  <si>
    <t>BEZPIECZEŃSTWO PUBLICZNE I OCHRONA PRZECIWPOŻAROWA</t>
  </si>
  <si>
    <t>Straż Miejska</t>
  </si>
  <si>
    <t>SMMP/SMMP/1</t>
  </si>
  <si>
    <t>SMMP/SMMP/2</t>
  </si>
  <si>
    <t>Adaptacja pomieszczeń w budynku przy ul. Szyperskiej 9 dla potrzeb Straży Miejskiej</t>
  </si>
  <si>
    <t>ZKB/ZKB/14</t>
  </si>
  <si>
    <t xml:space="preserve">Zakup sprzętu sportowego </t>
  </si>
  <si>
    <t>RÓŻNE ROZLICZENIA</t>
  </si>
  <si>
    <t>Rezerwy ogólne i celowe</t>
  </si>
  <si>
    <t>P/P/1</t>
  </si>
  <si>
    <t>Rezerwa na przygotowanie projektów unijnych</t>
  </si>
  <si>
    <t>P/P/5</t>
  </si>
  <si>
    <t>OŚWIATA I WYCHOWANIE</t>
  </si>
  <si>
    <t>Szkoły podstawowe</t>
  </si>
  <si>
    <t>OW/OW/14</t>
  </si>
  <si>
    <t>Termorenowacja budynków</t>
  </si>
  <si>
    <t>OW/SP11/149</t>
  </si>
  <si>
    <t xml:space="preserve">Szkoła Podstawowa Nr 11 - termorenowacja </t>
  </si>
  <si>
    <t>OW/SP51/147</t>
  </si>
  <si>
    <t>Szkoła Podstawowa Nr 51 - termorenowacja</t>
  </si>
  <si>
    <t>OW/SP66/150</t>
  </si>
  <si>
    <t>Szkoła Podstawowa Nr 66 - termorenowacja</t>
  </si>
  <si>
    <t>GKM/ZTM/411</t>
  </si>
  <si>
    <t>GKM/ZTM/444</t>
  </si>
  <si>
    <t>GKM/ZTM/459</t>
  </si>
  <si>
    <t>Zintegrowany system informatyczny do rejestracji opłat dodatkowych</t>
  </si>
  <si>
    <t>GKM/ZDM/457</t>
  </si>
  <si>
    <t>Nabycie gruntów objętych miejscowymi planami zagospodarowania przestrzennego</t>
  </si>
  <si>
    <t>JE_WIN/JE_WIN/7</t>
  </si>
  <si>
    <t>Budowa parkingu</t>
  </si>
  <si>
    <t>Wykupy gruntów (drogi wewnętrzne)</t>
  </si>
  <si>
    <t>GKM/ZDM/456</t>
  </si>
  <si>
    <t>Fontanna Higiei na Pl. Wolności</t>
  </si>
  <si>
    <t>GKM/GKM/452</t>
  </si>
  <si>
    <t>Budowa systemu parkingów w Poznaniu</t>
  </si>
  <si>
    <t>GKM/GKM/439</t>
  </si>
  <si>
    <t>Budowa połączeń teletransmisyjnych jednostek miasta</t>
  </si>
  <si>
    <t>NM_WAR/NM_WAR/3</t>
  </si>
  <si>
    <t>Monitoring osiedla</t>
  </si>
  <si>
    <t>Szkoła Podstawowa Nr 4 - zakup i montaż stacjonarnej siłowni zewnętrznej</t>
  </si>
  <si>
    <t>OW/SP57/241</t>
  </si>
  <si>
    <t>Zespół Szkół Nr 1 budowa placu zabaw</t>
  </si>
  <si>
    <t>OW/GM12/246</t>
  </si>
  <si>
    <t>Modernizacja obiektu Pływalni ATLANTIS</t>
  </si>
  <si>
    <t>ZSS/ZL2/10</t>
  </si>
  <si>
    <t>Żłobek nr 2 - adaptacja pomieszczeń po pralni na nowy oddział w filii</t>
  </si>
  <si>
    <t>ZSS/ZL2/9</t>
  </si>
  <si>
    <t>Żłobek nr 2 - modernizacja ogrodzenia w filii</t>
  </si>
  <si>
    <t>ZZM/ZZM/63</t>
  </si>
  <si>
    <t>Centrum Urazowe przy ul. Szwajcarskiej 3 w Poznaniu - adaptacja pomieszczeń, zakup wyposażenia, budowa niezbędnej infrastruktury, w tym lądowiska dla śmigłowców</t>
  </si>
  <si>
    <t>GKM/ZOZ/450</t>
  </si>
  <si>
    <t>Budowa szpitala ZOZ Poznań - Stare Miasto - zakup i montaż aparatury i sprzętu medycznego do diagnostyki, terapii oraz wyposażenia szpitala</t>
  </si>
  <si>
    <t>Uzupełnienie istniejacej infrastruktury sportowo-rekreacyjnej na placu zabaw przy ul. Bojanowska-Leszczyńska</t>
  </si>
  <si>
    <t>Budowa boiska ze sztuczną nawierzchnią do gry w piłkę nożną</t>
  </si>
  <si>
    <t>SM_PZA/ZZM/3</t>
  </si>
  <si>
    <t>Doposażenie i modernizacja małej architektury oraz nasadzenie drzew w parku na terenie os. Bolesława Chrobrego</t>
  </si>
  <si>
    <t>SM_PRZ/SM_PRZ/12</t>
  </si>
  <si>
    <t>Wykonanie alejek spacerowych</t>
  </si>
  <si>
    <t>NM_ZRT/NM_ZRT/4</t>
  </si>
  <si>
    <t>Budowa chodnika</t>
  </si>
  <si>
    <t>GKM/ZTM/472</t>
  </si>
  <si>
    <t>KSZ/BIRACZ/5</t>
  </si>
  <si>
    <t>System sygnalizacji pożaru w budynku przy Pl. Wolności 19</t>
  </si>
  <si>
    <t>ZSS/ZSS/2</t>
  </si>
  <si>
    <t>GKM/PALM/455</t>
  </si>
  <si>
    <t>Odtworzenie pompowni fontanny w Parku Wilsona</t>
  </si>
  <si>
    <t>KF/POSiR/26</t>
  </si>
  <si>
    <t>JE_KSM/JE_KSM/9</t>
  </si>
  <si>
    <t>Monitoring obiektu sportowego</t>
  </si>
  <si>
    <t>GKM/ZDM/453</t>
  </si>
  <si>
    <t>Termy Maltańskie - przebudowa dróg i ul. Krańcowej</t>
  </si>
  <si>
    <t>GKM/ZDM/451</t>
  </si>
  <si>
    <t>Zwiększenie atrakcyjności gospodarczej Poznania poprzez uzbrojenie terenów inwestycyjnych w obszarze Poznańskiego Centrum Logistycznego Franowo - Żegrze</t>
  </si>
  <si>
    <t>OW/SP101/245</t>
  </si>
  <si>
    <t>OW/LO17/244</t>
  </si>
  <si>
    <t>Zespół Szkół Ogólnokształcących Nr 4 - modernizacja boiska szkolnego</t>
  </si>
  <si>
    <t>KSZ/TPOL/8</t>
  </si>
  <si>
    <t>Zakup konsoli sterującej oświetleniem scenicznym</t>
  </si>
  <si>
    <t>KSZ/ESP/6</t>
  </si>
  <si>
    <t>DG/DG/4</t>
  </si>
  <si>
    <t>OW/OW/20</t>
  </si>
  <si>
    <t>Modernizacje placów gier i zabaw oraz terenów zielonych</t>
  </si>
  <si>
    <t>OW/OW/25</t>
  </si>
  <si>
    <t>Zakupy inwestycyjne</t>
  </si>
  <si>
    <t>OW/OW/32</t>
  </si>
  <si>
    <t>KP/KP/2</t>
  </si>
  <si>
    <t>Modernizacja boisk sportowych przy szkołach podstawowych</t>
  </si>
  <si>
    <t>OW/OW/53</t>
  </si>
  <si>
    <t>Budowa szkoły podstawowej z salą gimnastyczną - Strzeszyn</t>
  </si>
  <si>
    <t xml:space="preserve">OW/SP40/158 </t>
  </si>
  <si>
    <t>Gospodarowanie mieniem Skarbu Państwa</t>
  </si>
  <si>
    <t xml:space="preserve">Budowa wielofunkcyjnej hali sportowej przy ul. Pułaskiego </t>
  </si>
  <si>
    <t>OW/SP54/177</t>
  </si>
  <si>
    <t>OW/SP7/179</t>
  </si>
  <si>
    <t>Szkoła Podstawowa Nr 7 - termorenowacja</t>
  </si>
  <si>
    <t>Rezerwa na realizację projektów i zadań inwestycyjnych</t>
  </si>
  <si>
    <t>GR_GOR/G50/220</t>
  </si>
  <si>
    <t>Przedszkola</t>
  </si>
  <si>
    <t>Pozostałe inwestycje</t>
  </si>
  <si>
    <t xml:space="preserve">OW/OW/107 </t>
  </si>
  <si>
    <t>Budowa Przedszkola Nr 46</t>
  </si>
  <si>
    <t>OW/OW/154</t>
  </si>
  <si>
    <t>Modernizacja budynku na Os. Bolesława Chrobrego 121 w celu przystosowania pomieszczeń na przedszkole</t>
  </si>
  <si>
    <t>Przedszkola samorządowe</t>
  </si>
  <si>
    <t>OW/OW/15</t>
  </si>
  <si>
    <t>OW/OW/22</t>
  </si>
  <si>
    <t>OW/OW/28</t>
  </si>
  <si>
    <t>Gimnazja</t>
  </si>
  <si>
    <t>OW/OW/16</t>
  </si>
  <si>
    <t>OW/GM44/151</t>
  </si>
  <si>
    <t>Gimnazjum Nr 44 - termorenowacja</t>
  </si>
  <si>
    <t>OW/OW/33</t>
  </si>
  <si>
    <t>NM_AZK/GKM/1</t>
  </si>
  <si>
    <t>Modernizacja chodnika osiedlowego pomiędzy blokami ul. Płomienna a Gimnazjum Nr 56 i kompleksem sportowo - wypoczynkowym</t>
  </si>
  <si>
    <t>Modernizacja boisk sportowych przy gimnazjach</t>
  </si>
  <si>
    <t>OW/OW/168</t>
  </si>
  <si>
    <t>Budowa boiska na os. Oświecenia - opracowanie koncepcji</t>
  </si>
  <si>
    <t>OCHRONA ZDROWIA</t>
  </si>
  <si>
    <t>Szpitale ogólne</t>
  </si>
  <si>
    <t>ZSS/ZOZ/2</t>
  </si>
  <si>
    <t>Składana widownia teatralna do przestrzeni Malarni</t>
  </si>
  <si>
    <t>KSZ/ESP/4</t>
  </si>
  <si>
    <t>Budowa centralnej sterylizatorni, sal operacyjnych i OIOM w szpitalu im. F. Raszei przy ul. Mickiewicza - ZOZ Poznań Jeżyce</t>
  </si>
  <si>
    <t>ZSS/ZOZ/22</t>
  </si>
  <si>
    <t>Modernizacja Oddziału Ginekologii i Położnictwa szpitala im. Fr. Raszei przy ul. Mickiewicza - ZOZ Poznań Jeżyce</t>
  </si>
  <si>
    <t>ZSS/ZOZ/35</t>
  </si>
  <si>
    <t>Modernizacja dachu budynku szpitala im. F. Raszei przy ul. Mickiewicza - ZOZ Poznań Jeżyce</t>
  </si>
  <si>
    <t>ZSS/ZOZ/38</t>
  </si>
  <si>
    <t>Zakup sprzętu medycznego dla Oddzialu Noworodkowego oraz Położniczo-Ginekologicznego w szpitalu im.F.Raszei w Poznaniu</t>
  </si>
  <si>
    <t>Lecznictwo ambulatoryjne</t>
  </si>
  <si>
    <t>ZSS/POSUM/4</t>
  </si>
  <si>
    <t>Przeciwdziałanie alkoholizmowi</t>
  </si>
  <si>
    <t>ZSS/ZOZ/39</t>
  </si>
  <si>
    <t>Rozbudowa i modernizacja pomieszczeń oraz zakup pierwszego wyposażenia dla Oddziału Detoksykacji przy ul.Podolańskiej - ZOZ Poznań Jeżyce</t>
  </si>
  <si>
    <t>Izby  wytrzeźwień</t>
  </si>
  <si>
    <t>ZSS/IW/2</t>
  </si>
  <si>
    <t>POMOC SPOŁECZNA</t>
  </si>
  <si>
    <t>Ośrodki wsparcia</t>
  </si>
  <si>
    <t>Świadczenia rodzinne oraz składki na ubezpieczenia emerytalne i rentowe z ubezpieczenia społecznego</t>
  </si>
  <si>
    <t>ZSS/MOPR/9</t>
  </si>
  <si>
    <t>Dodatki mieszkaniowe</t>
  </si>
  <si>
    <t>PCS/PCS/1</t>
  </si>
  <si>
    <t>Ośrodki pomocy społecznej</t>
  </si>
  <si>
    <t>ZSS/ZSS/17</t>
  </si>
  <si>
    <t xml:space="preserve">POZOSTAŁE ZADANIA W ZAKRESIE POLITYKI SPOŁECZNEJ </t>
  </si>
  <si>
    <t>Żłobki</t>
  </si>
  <si>
    <t>ZSS/ZL1/7</t>
  </si>
  <si>
    <t>ZSS/ZL2/8</t>
  </si>
  <si>
    <t>Modernizacja budynku (dachu) w filli Żłobka nr 2 - "Stokrotka"</t>
  </si>
  <si>
    <t>ZSS/ZL3/6</t>
  </si>
  <si>
    <t>Modernizacja instalacji c.o. w budynku filii Żlobka Nr 3 przy ul.Winklera</t>
  </si>
  <si>
    <t>ZSS/ZL3/8</t>
  </si>
  <si>
    <t>Termomodernizacja budynku Żłobka nr 3</t>
  </si>
  <si>
    <t>ZSS/ZL4/5</t>
  </si>
  <si>
    <t>Modernizacja instalacji co. w filii Żłobka nr 4 - "Michałki"</t>
  </si>
  <si>
    <t>EDUKACYJNA OPIEKA WYCHOWAWCZA</t>
  </si>
  <si>
    <t>Specjalne ośrodki szkolno-wychowawcze</t>
  </si>
  <si>
    <t>OW/OSWDN/124</t>
  </si>
  <si>
    <t>Renowacja zabytkowego zespołu obiektów Ośrodka Szkolno-Wychowawczego dla Dzieci Niesłyszących ul.Bydgoska 4a w Poznaniu, I etap</t>
  </si>
  <si>
    <t>GOSPODARKA KOMUNALNA I OCHRONA ŚRODOWISKA</t>
  </si>
  <si>
    <t>Gospodarka ściekowa i ochrona wód</t>
  </si>
  <si>
    <t>Infrastruktura wodno-kanalizacyjna</t>
  </si>
  <si>
    <t>GKM/GKM/185</t>
  </si>
  <si>
    <t>GKM/GKM/350</t>
  </si>
  <si>
    <t>GKM/GKM/358</t>
  </si>
  <si>
    <t>OW/SZZSS/272</t>
  </si>
  <si>
    <t>Wykonanie parkingu dla rowerów przy budynku w Poznaniu, ul. Gronowa 20, stanowiącym siedzibę ZGIKM i GEOPOZ</t>
  </si>
  <si>
    <t>ZSS/ZSS/35</t>
  </si>
  <si>
    <t>Dotacja na rozwój działalności gospodarczej w ramach projektu "Poznańsaki Rockefeller - promocja i rozwój przedsiębiorczości na terenie Miasta Poznania"</t>
  </si>
  <si>
    <t>FN/FN/1</t>
  </si>
  <si>
    <t>Zwroty dotacji</t>
  </si>
  <si>
    <t>Budowa korektora deszczowego "Łacina" (wyposażenie w infrastrukturę obszaru aktywizacji gospodarczej "Łacina")</t>
  </si>
  <si>
    <t>GKM/GKM/249</t>
  </si>
  <si>
    <t>Modernizacja Lewobrzeżnej Oczyszczalni Ścieków przy ul. Serbskiej w Poznaniu</t>
  </si>
  <si>
    <t>GKM/GKM/250</t>
  </si>
  <si>
    <t>Modernizacja i rozbudowa systemu kanalizacji - Poznań, etap 1</t>
  </si>
  <si>
    <t>GKM/GKM/251</t>
  </si>
  <si>
    <t>Modernizacja i rozbudowa systemu kanalizacji - Poznań, etap 2</t>
  </si>
  <si>
    <t>GKM/GKM/252</t>
  </si>
  <si>
    <t xml:space="preserve">Kanały sanitarne wraz z pompowniami sieciowymi i rurociągami tłocznymi na terenie gminy Tarnowo Podgórne </t>
  </si>
  <si>
    <t>GKM/GKM/253</t>
  </si>
  <si>
    <t>Zagospodarowanie biogazu i termiczne suszenie osadów COŚ</t>
  </si>
  <si>
    <t>GKM/GKM/254</t>
  </si>
  <si>
    <t xml:space="preserve">Modernizacja dwóch wydzielonych komór fermentacyjnych COŚ </t>
  </si>
  <si>
    <t>GKM/GKM/255</t>
  </si>
  <si>
    <t>Zarządzanie i nadzór nad budową - Inżynier kontraktu</t>
  </si>
  <si>
    <t>Gospodarka odpadami</t>
  </si>
  <si>
    <t>Zakład Zagospodarowania Odpadów</t>
  </si>
  <si>
    <t>GKM/ZZO/330</t>
  </si>
  <si>
    <t>Rozbudowa i modernizacja miejskiego składowiska odpadów komunalnych</t>
  </si>
  <si>
    <t>System gospodarki odpadami</t>
  </si>
  <si>
    <t>GKM/ZZO/277</t>
  </si>
  <si>
    <t>Organizacja punktów gromadzenia odpadów problemowych</t>
  </si>
  <si>
    <t>Oczyszczanie miast i wsi</t>
  </si>
  <si>
    <t>GKM/GKM/281</t>
  </si>
  <si>
    <t>Plan po zmianach
na 2010 r.</t>
  </si>
  <si>
    <t>Zmiany</t>
  </si>
  <si>
    <t>stanowiący korektę</t>
  </si>
  <si>
    <t>z dnia 22 grudnia 2009 r.</t>
  </si>
  <si>
    <t>Rekultywacja byłego składowiska odpadów przy ul. Naramowickiej w Poznaniu</t>
  </si>
  <si>
    <t>Utrzymanie zieleni w miastach i gminach</t>
  </si>
  <si>
    <t>Zarząd Zieleni Miejskiej</t>
  </si>
  <si>
    <t>ZZM/ZZM/25</t>
  </si>
  <si>
    <t>ZZM/ZZM/31</t>
  </si>
  <si>
    <t>Rewaloryzacja zieleni w centrum miasta - zieleniec przy ul. Zielonej</t>
  </si>
  <si>
    <t>ZZM/ZZM/34</t>
  </si>
  <si>
    <t>Rewaloryzacja zieleni w centrum miasta - Cmentarz Zasłużonych Wielkopolan</t>
  </si>
  <si>
    <t>ZZM/ZZM/62</t>
  </si>
  <si>
    <t>Oświetlenie alejek spacerowych</t>
  </si>
  <si>
    <t>GR_KJP/ZZM/3</t>
  </si>
  <si>
    <t>Samorządy pomocnicze, z tego:</t>
  </si>
  <si>
    <t>Schroniska dla zwierząt</t>
  </si>
  <si>
    <t>*) W związku z umorzeniem pożyczek z WFOŚ i GW w Poznaniu na łączna kwotę 596.816,00 zł dotyczącą umów
    nr: 103/P/Po/04 z 26.10.2004 r., 104/P/Po/04 z 26.10.2004 r., 185/P/Po/OA/04 z 20.12.2004 r., 206/P/Po/OA/04 z 20.12.2004 r., 207/P/Po/Oa/04 z 20.12.2004 r., 
   208/P/Po/OA/04 z 20.12.2004 r., 209/P/Po/OA/04 z 20.12.2004 r., 210/P/Po/04 z 20.12.2004 r., 211/P/Po/OA/04 z 20.12.2004 r., 212/P/Po/OA/04 z 20.12.2004 r., 
   213/P/Po/OA/04 z 20.12.2004 r., 218/P/Po/OA/04 z 20.12.2004 r., 219/P/Po/OA/04 z 20.12.2004 r., 220/P/Po/OA/04 z 20.12.2004 r., 245/P/Po/04 z 23.12.2004 r., 
   246/P/Po/Oa/04 z 23.12.2004 r., 56/P/OA/I/05 z 15.09.2005 r., 176/P/OA/I/05 z 14.12.2005 r., 177/P/OA/I/05 z 14.12.2005 r., 178/P/OA/I/05 z 14.12.2005 r., 
   179/P/OA/I/05 z 14.12.2005 r., 180/P/OA/I/05 z 14.12.2005 r. i 181/P/OA/I/05 z 14.12.2005 r. 
środki z tego tytułu przeznacza się na zadania:
OW/OW/14 Termorenowacja budynków w kwocie 300.000,00 zł,
OW/OW/15 Termorenowacja budunków w kwocie 296.816,00 zł,
jednocześnie zmniejszając środki Miasta</t>
  </si>
  <si>
    <t>Oświetlenie ulic placów i dróg</t>
  </si>
  <si>
    <t>GKM/ZDM/360</t>
  </si>
  <si>
    <t>załącznika nr 5 do uchwały Nr LXV/902/V/2009</t>
  </si>
  <si>
    <t>Plan 
na 01.012010 r.</t>
  </si>
  <si>
    <t>Budowa oświetlenia ulicznego wydzielonego oraz iluminacje</t>
  </si>
  <si>
    <t>Usługi Komunalne</t>
  </si>
  <si>
    <t>GKM/ZUK/348</t>
  </si>
  <si>
    <t>Modernizacja szaletów publicznych</t>
  </si>
  <si>
    <t>GKM/ZUK/404</t>
  </si>
  <si>
    <t>Modernizacja bramy wjazdowej na posesję przy ul.Słowackiego 43</t>
  </si>
  <si>
    <t>GKM/ZUK/406</t>
  </si>
  <si>
    <t>GKM/ZUK/425</t>
  </si>
  <si>
    <t>Modernizacja lejka łazarskiego</t>
  </si>
  <si>
    <t>Nadzór właścicielski</t>
  </si>
  <si>
    <t>NW/NW/1071</t>
  </si>
  <si>
    <t>Wielkopolskie Centrum Wspierania Inwestycji sp. z o.o.(d. Centrum Kongresowe sp. z o.o.)- dopłata na realizację projektu Poznańskiego Parku Technologiczno-Przemysłowego</t>
  </si>
  <si>
    <t>JE_JEZ/JE_JEZ/2</t>
  </si>
  <si>
    <t>Urządzenie placu zabaw</t>
  </si>
  <si>
    <t>KULTURA I OCHRONA DZIEDZICTWA NARODOWEGO</t>
  </si>
  <si>
    <t xml:space="preserve">Galerie i biura wystaw artystycznych </t>
  </si>
  <si>
    <t>Cmentarze</t>
  </si>
  <si>
    <t>GP/GP/2</t>
  </si>
  <si>
    <t>Budowa pomnika polskich ofiar niemieckiego obozu w Konstantynowie Łódzkim - pomoc finansowa</t>
  </si>
  <si>
    <t>ZKB/MKPSP/11</t>
  </si>
  <si>
    <t>Termomodernizacja budynku strażnicy JRG nr 2 Miejskiej Komendy Państwowej Straży Pożarnej w Poznaniu przy ul. Grunwaldzkiej 16A</t>
  </si>
  <si>
    <t>Galeria Miejska "Arsenał"</t>
  </si>
  <si>
    <t>KSZ/ARSENAŁ/4</t>
  </si>
  <si>
    <t>Park miejski na terenie Starego ZOO</t>
  </si>
  <si>
    <t>Modernizacja kąpielisk wraz z otoczeniem i zapleczem</t>
  </si>
  <si>
    <t>GKM/ZDM/13</t>
  </si>
  <si>
    <t>GKM/ZDM/1841</t>
  </si>
  <si>
    <t>GKM/ZDM/185</t>
  </si>
  <si>
    <t>GKM/ZDM/358</t>
  </si>
  <si>
    <t>Szkoła Podstawowa Nr 9 - zakup i montaż stacjonarnej siłowni zewnętrznej</t>
  </si>
  <si>
    <t>Szkoła Podstawowa Nr 45 - zakup i montaż stacjonarnej siłowni zewnętrznej</t>
  </si>
  <si>
    <t>Szkoła Podstawowa Nr 88 - zakup i montaż stacjonarnej siłowni zewnętrznej</t>
  </si>
  <si>
    <t>Centra kultury i sztuki</t>
  </si>
  <si>
    <t>Centrum Kultury "Zamek"</t>
  </si>
  <si>
    <t>KSZ/ZAMEK/32</t>
  </si>
  <si>
    <t>CK Zamek - wyposażenie archiwum w regały</t>
  </si>
  <si>
    <t>KSZ/ZAMEK/27</t>
  </si>
  <si>
    <t>Modernizacja i adaptacja przestrzeni Centrum Kultury "Zamek" elementem nowego produktu turystyki kulturowej: Traktu Królewsko-Cesarskiego w Poznaniu</t>
  </si>
  <si>
    <t>KSZ/ZAMEK/98</t>
  </si>
  <si>
    <t xml:space="preserve">KSZ/ZAMEK/961 </t>
  </si>
  <si>
    <t>Oświetlenie</t>
  </si>
  <si>
    <t>KSZ/ZAMEK/962</t>
  </si>
  <si>
    <t xml:space="preserve">CK Zamek - wymiana instalacji elektrycznej oraz tablic rozdzielczych </t>
  </si>
  <si>
    <t>KSZ/ZAMEK/3101</t>
  </si>
  <si>
    <t>KSZ/ZAMEK/3002</t>
  </si>
  <si>
    <t>Instalacja alarmowa łącznie z instalacją p.poż.</t>
  </si>
  <si>
    <t>Biblioteki</t>
  </si>
  <si>
    <t>Biblioteka Raczyńskich</t>
  </si>
  <si>
    <t>KSZ/BIRACZ/10</t>
  </si>
  <si>
    <t>KSZ/BIRACZ/19</t>
  </si>
  <si>
    <t>Rozbudowa Biblioteki Raczyńskich</t>
  </si>
  <si>
    <t>KSZ/BIRACZ/96</t>
  </si>
  <si>
    <t>KSZ/BIRACZ/107</t>
  </si>
  <si>
    <t>Montaż systemu sygnalizacji alarmu pożaru w filii przy ul. Wronieckiej 14 i 15</t>
  </si>
  <si>
    <t>Muzea</t>
  </si>
  <si>
    <t>Wielkopolskie Muzeum Walk Niepodległościowych</t>
  </si>
  <si>
    <t>KSZ/WMWN/6</t>
  </si>
  <si>
    <t>Modernizacja wnętrz i ekspozycji w Oddziałach Muzeum</t>
  </si>
  <si>
    <t>KSZ/WMWN/10</t>
  </si>
  <si>
    <t>Muzeum Archeologiczne</t>
  </si>
  <si>
    <t>KSZ/MUZAR/13</t>
  </si>
  <si>
    <t>KSZ/MUZAR/100</t>
  </si>
  <si>
    <t>Rezerwat archeologiczny na Ostrowie Tumskim</t>
  </si>
  <si>
    <t>KSZ/MUZAR/101</t>
  </si>
  <si>
    <t>Modernizacja systemu sygnalizacji pożaru</t>
  </si>
  <si>
    <t>Muzeum Narodowe</t>
  </si>
  <si>
    <t>KSZ/MUZBAMBR/1</t>
  </si>
  <si>
    <t>Muzem Bambrów - dofinansowanie budowy</t>
  </si>
  <si>
    <t>PMP/PMP/1</t>
  </si>
  <si>
    <t>Partycypacja w kosztach odbudowy Zamku Królewskiego w Poznaniu</t>
  </si>
  <si>
    <t>ZZM/ZZM/61</t>
  </si>
  <si>
    <t>Budowa pomnika Polskiego Państwa Podziemnego i Armii Krajowej</t>
  </si>
  <si>
    <t>RADY MIASTA POZNANIA</t>
  </si>
  <si>
    <t xml:space="preserve">OGRODY  BOTANICZNE I ZOOLOGICZNE ORAZ NATURALNE OBSZARY I OBIEKTY CHRONIONEJ PRZYRODY </t>
  </si>
  <si>
    <t>Ogrody botaniczne i zoologiczne</t>
  </si>
  <si>
    <t>Ogród Zoologiczny</t>
  </si>
  <si>
    <t>GKM/ZOO/111</t>
  </si>
  <si>
    <t>Zwiększenie atrakcyjności turystycznej regionu poprzez budowę słoniarni w  Nowym ZOO w Poznaniu</t>
  </si>
  <si>
    <t>GKM/ZOO/120</t>
  </si>
  <si>
    <t>GKM/ZOO/122</t>
  </si>
  <si>
    <t>GKM/ZOO/133</t>
  </si>
  <si>
    <t>Przebudowa szklarni ogrodnictwa, teren zaplecza Browarna</t>
  </si>
  <si>
    <t>Ośrodek Przywodny Rataje - budowa boisk w ramach programu "Orlik 2012"</t>
  </si>
  <si>
    <t>Palmiarnia Poznańska</t>
  </si>
  <si>
    <t>GKM/PALM/89</t>
  </si>
  <si>
    <t>GR_JUN/ZZM/1</t>
  </si>
  <si>
    <t>Doposażenie w sprzęt terenów rekreacyjno-sportowych przy ul. Marcelińska - Ognik i ul. Swoboda - Grochowska</t>
  </si>
  <si>
    <t>SM_PZA/ZZM/2</t>
  </si>
  <si>
    <t>Doposażenie w sprzęt sportowo - rekreacyjny parku B. Chrobrego, B. Śmiałego, St. Batorego</t>
  </si>
  <si>
    <t>SM_UML/ZZM/1</t>
  </si>
  <si>
    <t>Zagospodarowanie terenu przy zbiegu ul. Umultowskiej i ul. Mleczowej</t>
  </si>
  <si>
    <t>OR/OR/170</t>
  </si>
  <si>
    <t>Dzienny Dom Pomocy Społecznej Nr 1 - zakupy inwestycyjne</t>
  </si>
  <si>
    <t>Dzienny Dom Pomocy Społecznej Nr 2 - zakupy inwestycyjne</t>
  </si>
  <si>
    <t>Dzienny Dom Pomocy Społecznej Nr 3 - zakupy inwestycyjne</t>
  </si>
  <si>
    <t>Dzienny Dom Pomocy Społecznej Nr 3 - modernizacja</t>
  </si>
  <si>
    <t>Dzienny Dom Pomocy Społecznej Nr 4 - zakupy inwestycyjne</t>
  </si>
  <si>
    <t>Dzienny Dom Pomocy Społecznej Nr 4 - modernizacja</t>
  </si>
  <si>
    <t>Dzienny Dom Pomocy Społecznej Nr 5 - zakupy inwestycyjne</t>
  </si>
  <si>
    <t>Dzienny Ośrodek Adaptacyjny Nr 1 - modernizacja</t>
  </si>
  <si>
    <t>Dzienny Ośrodek Adaptacyjny Nr 1 - zakupy inwestycyjne</t>
  </si>
  <si>
    <t>Ośrodek dla Bezdomnych - zakupy inwestycyjne</t>
  </si>
  <si>
    <t>Ośrodek dla Bezdomnych - modernizacja</t>
  </si>
  <si>
    <t>GR_SWT/GM57/1</t>
  </si>
  <si>
    <t>GR_GOR/GKM/2</t>
  </si>
  <si>
    <t>Budowa progów spowalniających pomiędzy ulicami Głogowska a Andrzejewskiego</t>
  </si>
  <si>
    <t>SM_NAR/SP48/1</t>
  </si>
  <si>
    <t>Szkoła Podstawowa Nr 48 - modernizacja boiska szkolnego</t>
  </si>
  <si>
    <t>SM_NAR/SP60/4</t>
  </si>
  <si>
    <t>Szkoła Podstawowa Nr 60 - zakupy inwestycyjne</t>
  </si>
  <si>
    <t>SM_WZG/ZZM/1</t>
  </si>
  <si>
    <t>Modernizacja placu zabaw w parku na os.Wichrowe Wzgórze</t>
  </si>
  <si>
    <t>Szkoła Podstawowa nr 6  - budowa boisk w ramach programu "Orlik 2012"</t>
  </si>
  <si>
    <t>OW/OW/254</t>
  </si>
  <si>
    <t>Szkoła Podstawowa nr 17  - budowa boisk w ramach programu "Orlik 2012"</t>
  </si>
  <si>
    <t>OW/OW/255</t>
  </si>
  <si>
    <t>Szkoła Podstawowa nr 34  - budowa boisk w ramach programu "Orlik 2012"</t>
  </si>
  <si>
    <t>OW/OW/256</t>
  </si>
  <si>
    <t>Szkoła Podstawowa nr 51  - budowa boisk w ramach programu "Orlik 2012"</t>
  </si>
  <si>
    <t>OW/OW/257</t>
  </si>
  <si>
    <t>Ogród Jordanowski nr 2 - budowa boisk w ramach programu "Orlik 2012"</t>
  </si>
  <si>
    <t>OW/OW/269</t>
  </si>
  <si>
    <t>Poznańskie Centrum Edukacji Ustawicznej i Praktycznej - budowa boisk w ramach programu "Orlik 2012"</t>
  </si>
  <si>
    <t>NM_ADO/NM_ADO/1</t>
  </si>
  <si>
    <t>Świadczenia rodzinne, zaliczka alimentacyjna oraz składki na ubezpieczenia emerytalne i rentowe z ubezpieczenia społecznego</t>
  </si>
  <si>
    <t>PCS/PCS/2</t>
  </si>
  <si>
    <t>Poznańskie Centrum Świadczeń - pochylnia dla osób niepełnosprawnych</t>
  </si>
  <si>
    <t xml:space="preserve">Żłobek nr 1 - zakupy inwestycyjne </t>
  </si>
  <si>
    <t>ZSS/ZL1/9</t>
  </si>
  <si>
    <t xml:space="preserve">Żłobek nr 3 - zakupy inwestycyjne </t>
  </si>
  <si>
    <t xml:space="preserve">Żłobek nr 4 - zakupy inwestycyjne </t>
  </si>
  <si>
    <t>Żłobek nr 4 - modernizacja instalacji c.o. w filii "Michałki"</t>
  </si>
  <si>
    <t>ZSS/ZL4/12</t>
  </si>
  <si>
    <t>Żłobek nr 1 - adaptacja pomieszczeń po pralni na nowy oddział w filli</t>
  </si>
  <si>
    <t>Żłobek nr 4 - adaptacja pomieszczeń po pralni na nowy oddział w filli</t>
  </si>
  <si>
    <t>Zespół Szkół z Oddziałami Integracyjnymi Nr 2 - budowa boisk w ramach programu "Orlik 2012"</t>
  </si>
  <si>
    <t>Szkoła Podstawowa Nr 6 - termorenowacja</t>
  </si>
  <si>
    <t>Szkoła Podstawowa Nr 14 - termorenowacja</t>
  </si>
  <si>
    <t>Liceum Ogólnokształcące Nr XIV - termorenowacja</t>
  </si>
  <si>
    <t>Modernizacja pomieszczeń w Poznańskim Centrum Edukacji Ustawicznej i Praktycznej przy ul. Jawornickiej</t>
  </si>
  <si>
    <r>
      <t>Program ISPA</t>
    </r>
    <r>
      <rPr>
        <b/>
        <i/>
        <sz val="9"/>
        <rFont val="Arial CE"/>
        <family val="0"/>
      </rPr>
      <t xml:space="preserve">, </t>
    </r>
    <r>
      <rPr>
        <i/>
        <sz val="9"/>
        <rFont val="Arial CE"/>
        <family val="0"/>
      </rPr>
      <t>z tego:</t>
    </r>
  </si>
  <si>
    <t>Szkolne Schronisko Młodzieżowe Nr 1 przy ul. Głuszyna - modernizacja schroniska szkolnego</t>
  </si>
  <si>
    <t>Zakupy inwestycyjne, w tym zakupy roślin</t>
  </si>
  <si>
    <t>GKM/PALM/108</t>
  </si>
  <si>
    <t>Modernizacja akwarium</t>
  </si>
  <si>
    <t>GKM/PALM/362</t>
  </si>
  <si>
    <t>Układ stabilizujący ciśnienie wody na wejściu do stacji uzdatniania wody</t>
  </si>
  <si>
    <t>GKM/PALM/399</t>
  </si>
  <si>
    <t>Przebudowa terenu przed wejściem głównym do Parku Wilsona</t>
  </si>
  <si>
    <t>KULTURA FIZYCZNA I SPORT</t>
  </si>
  <si>
    <t>Obiekty sportowe</t>
  </si>
  <si>
    <t>Budowa boiska sportowego</t>
  </si>
  <si>
    <t>Usuwanie skutków klęsk żywiołowych</t>
  </si>
  <si>
    <t>MKPSP/MKPSP/8</t>
  </si>
  <si>
    <t>Zakup kontenera specjalnego i sprzętu specjalistycznego</t>
  </si>
  <si>
    <t>GR_LAW/GR_LAW/4</t>
  </si>
  <si>
    <t>Budowa placu zabaw przy zbiegu ulic Tuwima i Andersena</t>
  </si>
  <si>
    <t>GR_LAW/GR_LAW/5</t>
  </si>
  <si>
    <t>Budowa ogrodzenia i utwardzenie terenów sportowych</t>
  </si>
  <si>
    <t>SM_PRZ/SM_PRZ/11</t>
  </si>
  <si>
    <t>Budowa ogrodzenia boiska sportowego</t>
  </si>
  <si>
    <t>SM_RAD/SM_RAD/2</t>
  </si>
  <si>
    <t>Wykonanie boiska wielofunkcyjnego</t>
  </si>
  <si>
    <t>OW/SP71/194</t>
  </si>
  <si>
    <t>Szkoła Podstawowa Nr 71 - modernizacja dachu</t>
  </si>
  <si>
    <t>Budowa kompleksu zabawowo - sportowego przy Szkole Podstawowej Nr 85 ul. Tomickiego</t>
  </si>
  <si>
    <t>JE_WIN/SP89/1</t>
  </si>
  <si>
    <t>Realizacja boiska do piłki nożnej ulicznej przy Szkole Podstawowej Nr 89 ul. Sochaczewska</t>
  </si>
  <si>
    <t>NM_GLW/SP45/3</t>
  </si>
  <si>
    <t>Szkoła Podstawowa Nr 4 - doposażenie stacjonarnej siłowni zewnętrznej</t>
  </si>
  <si>
    <t>NM_ZEG/SP64/2</t>
  </si>
  <si>
    <t>Szkoła Podstawowa Nr 64 - dofinansowanie budowy placu zabaw</t>
  </si>
  <si>
    <t>WL_SWR/SP79/2</t>
  </si>
  <si>
    <t>Szkoła Podstawowa Nr 79 - budowa placu gier i zabaw</t>
  </si>
  <si>
    <t>WL_WLD/SP25/3</t>
  </si>
  <si>
    <t>Budowa stacjonarnej siłowni zewnętrznej i ścianki wspinaczkowej w Zespole Szkół z Oddziałami Integracyjnymi i Specjalnymi Nr 2 ul. Prądzyńskiego</t>
  </si>
  <si>
    <t>SM_JSB/SP15/1</t>
  </si>
  <si>
    <t>NM_WAR/SP46/4</t>
  </si>
  <si>
    <t>Szkoła Podstawowa Nr 46 - zakupy inwestycyjne</t>
  </si>
  <si>
    <t>GR_SLZ/GM51/4</t>
  </si>
  <si>
    <t>Gimnazjum Nr 51 - zakupy inwestycyjne</t>
  </si>
  <si>
    <t>ZSS/CWRDM/1</t>
  </si>
  <si>
    <t>Centrum Wspierania Rozwoju Dzieci i Młodzieży - zakupy inwestycyjne</t>
  </si>
  <si>
    <t>ZSS/DDPS1/3</t>
  </si>
  <si>
    <t>Dzienny Dom Pomocy Społecznej Nr 1 - modernizacja</t>
  </si>
  <si>
    <t>ZSS/ODB1/1</t>
  </si>
  <si>
    <t>ZSS/DB1/2</t>
  </si>
  <si>
    <t>Rozbudowa Systemu Sterowania Ruchem, Sygnalizacji Świetlnych, ITS (Inteligentne Systemy Transportowe)</t>
  </si>
  <si>
    <t>P/P10</t>
  </si>
  <si>
    <t>Rezerwa na realizację festiwalu Rock in Rio</t>
  </si>
  <si>
    <t>Nowa Gazownia - Rewitalizacja Starej Gazowni</t>
  </si>
  <si>
    <t>Rozbudowa i modernizacja systemów bezpieczeństwa zainstalowanych w budynku w Poznaniu, ul. Gronowa 20, stanowiących siedzibę ZGiKM GEOPOZ</t>
  </si>
  <si>
    <t>Doposażenie w sprzet kompleksu wypoczynkowo - sportowego przy ul. Ognik - Płomienna</t>
  </si>
  <si>
    <t>GR_KJP/ZZM/5</t>
  </si>
  <si>
    <t>MKPSP/MKPSP/12</t>
  </si>
  <si>
    <t>MKPSP/MKPSP/13</t>
  </si>
  <si>
    <t>Termomodernizacja budynku strażnicy Jednostki Ratowniczo - Gaśniczej nr 2</t>
  </si>
  <si>
    <t>Rozbudowa ulic: Węgorka - Ptasia - Rumuńska - Wałbrzyska - Marcelińska</t>
  </si>
  <si>
    <t>System Infrastruktury Służb Ratowniczych i Bezpieczeństwa Publicznego Miasta Poznania</t>
  </si>
  <si>
    <t>Szkoła Podstawowa Nr 45 - budowa stacjonarnej siłowni zewnętrznej</t>
  </si>
  <si>
    <t>SM_PZA/OW/1</t>
  </si>
  <si>
    <t>Plan na 2010 r.</t>
  </si>
  <si>
    <t>ZKB/MKPSP/13</t>
  </si>
  <si>
    <t xml:space="preserve">Wkład pieniężny w celu dokapitalizowania spółki Port Lotniczy "Ławica" Sp. z o.o. - rozbudowa infrastruktury portu </t>
  </si>
  <si>
    <t>GR_GOR/GKM/1</t>
  </si>
  <si>
    <t>Budowa placu rekreacyjnego pomiędzy ul. Głogowską, Andrzejewskiego i Krzywą</t>
  </si>
  <si>
    <t>GR_FBK/GKM/1</t>
  </si>
  <si>
    <t>Budowa boiska wielofunkcyjnego przy ul. Darzyborskiej</t>
  </si>
  <si>
    <t>GR_KJP/GKM/1</t>
  </si>
  <si>
    <t>GKM/ZDM/350</t>
  </si>
  <si>
    <t>GKM/ZDM/3501</t>
  </si>
  <si>
    <t>Przebudowa i renowacja zabytkowego obiektu Muzeum Literackiego im. H. Sienkiewicza w Poznaniu</t>
  </si>
  <si>
    <t>GR_SPR/GR_SPR/5</t>
  </si>
  <si>
    <t xml:space="preserve">Budowa placu zabaw dla dzieci u zbiegu ulic Przybyszewskiego i Marcelińskiej </t>
  </si>
  <si>
    <t xml:space="preserve">JE_STR/JE_STR/5 </t>
  </si>
  <si>
    <t>Urządzenie i rewitalizacja terenu sportowo - rekreacyjnego II etap</t>
  </si>
  <si>
    <t xml:space="preserve">JE_KSM/JE_KSM/9 </t>
  </si>
  <si>
    <t>Wykonanie nawierzchni boiska piłkarskiego ze sztucznej nawierzchni - ul. Braniewska</t>
  </si>
  <si>
    <t>SM_KOS/SM_KOS/12</t>
  </si>
  <si>
    <t>Modernizacja boiska sportowego</t>
  </si>
  <si>
    <t>SM_MOR/SM_MOR/3</t>
  </si>
  <si>
    <t>SM_PLP/SM_PLP/8</t>
  </si>
  <si>
    <t xml:space="preserve">Budowa i modernizacja placów zabaw </t>
  </si>
  <si>
    <t>SM_PZA/SM_PZA/3</t>
  </si>
  <si>
    <t>Opłotowanie boiska wielofunkcyjnego</t>
  </si>
  <si>
    <t>SM_PZA/SM_PZA/4</t>
  </si>
  <si>
    <t>Budowa placów zabaw</t>
  </si>
  <si>
    <t>SM_UML/SM_UML/6</t>
  </si>
  <si>
    <t>Doposażenie terenów rekreacyjno - sportowych przy ul. Łagodnej</t>
  </si>
  <si>
    <t>SM_ZW/SM_ZW/13</t>
  </si>
  <si>
    <t>Doposażenie placu zabaw w urzadzenia zabawowe na terenie Osiedla</t>
  </si>
  <si>
    <t>NM_ZEG/NM_ZEG/17</t>
  </si>
  <si>
    <t>Budowa boiska sportowego i placu zabaw</t>
  </si>
  <si>
    <t>WL_DBN/WL_DBN/2</t>
  </si>
  <si>
    <t>Adaptacja budynku na potrzeby działalności kulturalnej i społeczno - wychowawczej</t>
  </si>
  <si>
    <t>Schronisko dla zwierząt - zakupy inwestycyjne</t>
  </si>
  <si>
    <t>Utworzenie internetowej bazy zasobów informacyjnych w ramach projektu Potrzeby kadrowe przedsiębiorców aglomeracji poznańskiej na tle kierunków społeczno-gospodarczego rozwoju regionu - diagnoza, prognoza, monitoring</t>
  </si>
  <si>
    <t>Przebudowa kompleksu Sali Wielkiej CK Zamek celem efektywnego wykorzystania dziedzictwa kulturowego</t>
  </si>
  <si>
    <t>Zespół Szkół Handlowych - zakupy inwestycyjne - projekt "Człowiek przedsiębiorczy filarem gospodarki rynkowej"</t>
  </si>
  <si>
    <t>Instytucje kultury fizycznej</t>
  </si>
  <si>
    <t>Poznańskie Ośrodki Sportu i Rekreacji</t>
  </si>
  <si>
    <t>KF/POSIR/1</t>
  </si>
  <si>
    <t>Modernizacja obiektów kompleksu Chwiałka</t>
  </si>
  <si>
    <t>JE_JSB/JE_JSB/1</t>
  </si>
  <si>
    <t>Dofinansowanie remontu drogi dojazdowej do Przedszkola Nr 182</t>
  </si>
  <si>
    <t>OW/SP15/247</t>
  </si>
  <si>
    <t>Szkoła Podstawowa Nr 15 - modernizacja placu zabaw</t>
  </si>
  <si>
    <t>ZSS/ZOZ/40</t>
  </si>
  <si>
    <t>Rozbudowa systemu informatycznego oraz wdrożenie e-usług medycznych w szpitalu ZOZ Poznań Jeżyce</t>
  </si>
  <si>
    <t>KF/POSIR/3</t>
  </si>
  <si>
    <t>Modernizacja Stadionu Miejskiego</t>
  </si>
  <si>
    <t>KF/POSIR/4</t>
  </si>
  <si>
    <t xml:space="preserve">Modernizacja Toru Regatowego Malta </t>
  </si>
  <si>
    <t>KF/POSIR/5</t>
  </si>
  <si>
    <t>Odbudowa Kopca Wolności</t>
  </si>
  <si>
    <t>KF/POSIR/7</t>
  </si>
  <si>
    <t>Młodzieżowy Ośrodek Sportowy</t>
  </si>
  <si>
    <t>KF/POSIR/9</t>
  </si>
  <si>
    <t>Budowa zespołu sportowych basenów olimpijskich w ramach kompleksu sportowo- rekreacyjnego TERMY MALTAŃSKIE</t>
  </si>
  <si>
    <t>KF/POSIR/11</t>
  </si>
  <si>
    <t>KF/POSIR/13</t>
  </si>
  <si>
    <t>Modernizacja Ośrodka Przywodnego Rataje</t>
  </si>
  <si>
    <t>KF/POSIR/21</t>
  </si>
  <si>
    <t>Budowa sztucznego lodowiska</t>
  </si>
  <si>
    <t>KF/POSIR/23</t>
  </si>
  <si>
    <t>SM_KOS/SM_KOS/10</t>
  </si>
  <si>
    <t>Zakup i montaż urządzeń zabawowych</t>
  </si>
  <si>
    <t>JE_KSM/JE_KSM/8</t>
  </si>
  <si>
    <t>Budowa boiska przy ul.Braniewskiej</t>
  </si>
  <si>
    <t>ZZM/ZZM/69</t>
  </si>
  <si>
    <t>Przebudowa kładki pieszo - rowerowej na Golęcinie</t>
  </si>
  <si>
    <t>JE_POD/JE_POD/2</t>
  </si>
  <si>
    <t>Zagospoarowanie i doposażenie placu zabaw przy ul.Kartuskiej</t>
  </si>
  <si>
    <t>Wydatki na zadania z zakresu administracji rządowej wykonywane przez gminę:</t>
  </si>
  <si>
    <t>Wydatki na zadania powiatu ogółem:</t>
  </si>
  <si>
    <t>Wydatki na zadania własne powiatu:</t>
  </si>
  <si>
    <t>Drogi publiczne w miastach na prawach powiatu</t>
  </si>
  <si>
    <t>GKM/ZDM/4</t>
  </si>
  <si>
    <t>Przebudowa i modernizacja obiektów inżynierskich w ciągu dróg krajowych nr 5 i 11 w Poznaniu</t>
  </si>
  <si>
    <t>GKM/ZDM/24</t>
  </si>
  <si>
    <t>Ul. Św. Wawrzyńca od ul. Żeromskiego do ul. Kościelnej</t>
  </si>
  <si>
    <t>GKM/ZDM/25</t>
  </si>
  <si>
    <t>Plan 
na 2010 r.</t>
  </si>
  <si>
    <t>Przebudowa ul. Bukowskiej w Poznaniu (DW 307) na odcinku od planowanego skrzyżowania z III ramą komunikacyjną (ul.Prosta) do granicy miasta</t>
  </si>
  <si>
    <t>GKM/ZDM/33</t>
  </si>
  <si>
    <t>GKM/ZDM/35</t>
  </si>
  <si>
    <t>NM_WAR/PS45/215</t>
  </si>
  <si>
    <t>NM_WAR/PS12/216</t>
  </si>
  <si>
    <t>WL_WLD/G40/210</t>
  </si>
  <si>
    <t>GR_SWT/SZZE2/221</t>
  </si>
  <si>
    <t>GR_SWT/SZZE2/169</t>
  </si>
  <si>
    <t>Wykupy gruntów (drogi krajowe, wojewódzkie, powiatowe)</t>
  </si>
  <si>
    <t>GKM/ZDM/37</t>
  </si>
  <si>
    <t>Budowa dróg rowerowych</t>
  </si>
  <si>
    <t>GKM/ZDM/39</t>
  </si>
  <si>
    <t>Opracowanie koncepcji układów komunikacyjnych, projekty i studia wykonalności</t>
  </si>
  <si>
    <t>GKM/ZDM/41</t>
  </si>
  <si>
    <t>GKM/ZDM/6201</t>
  </si>
  <si>
    <t>Zespół Szkół Samochodowych - zakupy inwestycyjne - projekt "+Lakiernik - Profesjonalista na rynku pracy"</t>
  </si>
  <si>
    <t>Rezerwa na modernizację Stadionu Miejskiego i infrastruktury wokół stadionu</t>
  </si>
  <si>
    <t>Budowa ogólnodostępnego boiska sportowego ze sztuczną nawierzchnią na terenie Gimnazjum Nr 57 ul. Sierakowska</t>
  </si>
  <si>
    <t>Przebudowa ul.Dolna Wilda od ul. Hetmańskiej do autostrady A2</t>
  </si>
  <si>
    <t>GKM/ZDM/173</t>
  </si>
  <si>
    <t>GKM/ZDM/190</t>
  </si>
  <si>
    <t>Ochrona akustyczna ulic</t>
  </si>
  <si>
    <t>GKM/ZDM/221</t>
  </si>
  <si>
    <t>Węzeł komunikacyjny w ul. Królowej Jadwigi z przebudową skrzyżowania ulic Górna Wilda -Dolna Wilda-Półwiejska wraz z ul.Kościuszki</t>
  </si>
  <si>
    <t>GKM/ZDM/257</t>
  </si>
  <si>
    <t>System Informacji Miejskiej</t>
  </si>
  <si>
    <t>GKM/ZDM/3302</t>
  </si>
  <si>
    <t>Budowa obszarowego systemu sterowania ruchem i systemu znaków zmiennej treści wraz z wdrożeniem monitoringu wizyjnego węzłów i ciągów komunikacyjnych oraz platformy informatycznej integrującej służby ratownicze</t>
  </si>
  <si>
    <t>GKM/ZDM/3303</t>
  </si>
  <si>
    <t>Modernizacja systemu sterowania ruchem w ramach Programu Likwidacji miejsc niebezpiecznych na drogach GAMBIT oraz dofinansowanie z MTiB. Sygnalizacje świetlne.</t>
  </si>
  <si>
    <t>GKM/ZDM/341</t>
  </si>
  <si>
    <t>Przebudowa ul. Winogrady</t>
  </si>
  <si>
    <t>GKM/ZDM/3672</t>
  </si>
  <si>
    <t>Budowa ulicy Nowej Naramowickiej na odc. od węzła Naramowicka do torów PKP</t>
  </si>
  <si>
    <t>GKM/ZDM/376</t>
  </si>
  <si>
    <t xml:space="preserve">Przebudowa węzła komunikacyjnego Rondo Kaponiera </t>
  </si>
  <si>
    <t>GKM/ZDM/377</t>
  </si>
  <si>
    <t>Budowa układu drogowego ronda ul. Malwowa-Skórzewska-Złotowska</t>
  </si>
  <si>
    <t>GKM/ZDM/378</t>
  </si>
  <si>
    <t>Przebudowa skrzyżowania ul. Gdyńska z torami PKP i układem dróg obsługujących m.in. Dalkię S.A., Dalkię ZEC S.A. I ZDR ZDM</t>
  </si>
  <si>
    <t>GKM/ZDM/380</t>
  </si>
  <si>
    <t>Budowa nowego i przebudowa istniejącego układu drogowego wraz z niezbędną infrastrukturą dla "Centrum Łacina"</t>
  </si>
  <si>
    <t>GKM/ZDM/381</t>
  </si>
  <si>
    <t>III Rama komunikacyjna zachodnia - odc. IIA Grunwaldzka - Węzeł Promienista -Wezeł Górczyn</t>
  </si>
  <si>
    <t>GKM/ZDM/3811</t>
  </si>
  <si>
    <t>III Rama komunikacyjna zachodnia - Węzeł Górczyn</t>
  </si>
  <si>
    <t>GKM/ZDM/382</t>
  </si>
  <si>
    <t xml:space="preserve">III Rama komunikacyjna zachodnia - odc. IIB Dąbrowskiego - Węzeł Grunwaldzka </t>
  </si>
  <si>
    <t>GKM/ZDM/3831</t>
  </si>
  <si>
    <t>OW/OW/253</t>
  </si>
  <si>
    <t>Budowa boisk w ramach programu "Orlik 2012"</t>
  </si>
  <si>
    <t>III Rama komunikacyjna północna - przebudowa istniejącej ul. Lechickiej-Lutyckiej (droga krajowa 92) - Węzeł Lutycka</t>
  </si>
  <si>
    <t>GKM/ZDM/3832</t>
  </si>
  <si>
    <t>OW/SZZSŁ/242</t>
  </si>
  <si>
    <t>OW/SZZSH/248</t>
  </si>
  <si>
    <t>OW/SZZSH/249</t>
  </si>
  <si>
    <t>III Rama komunikacyjna północna - przebudowa istniejącej ul. Lechickiej-Lutyckiej (droga krajowa 92) - Węzeł Koszalińska</t>
  </si>
  <si>
    <t>GKM/ZDM/3833</t>
  </si>
  <si>
    <t>GKM/ZUK_SDZ/303</t>
  </si>
  <si>
    <t>III Rama komunikacyjna północna - przebudowa istniejącej ul. Lechickiej-Lutyckiej (droga krajowa 92) - Wiadukt nad koleją Poznań - Piła</t>
  </si>
  <si>
    <t>GKM/ZDM/384</t>
  </si>
  <si>
    <t xml:space="preserve">III Rama komunikacyjna północna  - przebudowa istniejącej ul.Lechickiej - Lutyckiej (droga krajowa 92) odc. IB - Węzeł Obornicka - Węzeł Połabska - Węzeł Naramowicka </t>
  </si>
  <si>
    <t>GKM/ZDM/3861</t>
  </si>
  <si>
    <t>III Rama komunikacyjna północna - przebudowa istniejącej ul. Lechickiej-Lutyckiej (droga krajowa 92) - Węzeł Bogucin</t>
  </si>
  <si>
    <t>GKM/ZDM/401</t>
  </si>
  <si>
    <t xml:space="preserve">Modernizacja obiektów inżynierskich </t>
  </si>
  <si>
    <t>GKM/ZDM/402</t>
  </si>
  <si>
    <t>GKM/ZDM/417</t>
  </si>
  <si>
    <t>Budowa Węzła Drogowego DĘBIEC</t>
  </si>
  <si>
    <t>GKM/ZDM/418</t>
  </si>
  <si>
    <t>Przebudowa utwardzonych ulic wojewódzkich i powiatowych</t>
  </si>
  <si>
    <t>GKM/ZDM/1801</t>
  </si>
  <si>
    <t>GKM/ZDM/1902</t>
  </si>
  <si>
    <t>Budowa dwujezdniowej ul. Nowe Zawady - etap II - od ul. Głównej do ul. Podwale</t>
  </si>
  <si>
    <t>GKM/ZDM/2301</t>
  </si>
  <si>
    <t>Przebudowa ul. Głogowskiej w Poznaniu od autostrady A2 do węzła Górczyn etap I - od autostrady A2 do Strumienia Junikowskiego</t>
  </si>
  <si>
    <t>GKM/ZDM/2302</t>
  </si>
  <si>
    <t>Przebudowa ul. Głogowskiej w Poznaniu od autostrady A2 do węzła Górczyn etap II - od Strumienia Junikowskiego do ul. Rawickiej</t>
  </si>
  <si>
    <t>GKM/ZDM/2305</t>
  </si>
  <si>
    <t>Przebudowa ul. Głogowskiej w Poznaniu od autostrady A2 do węzła Górczyn  - wykup gruntów</t>
  </si>
  <si>
    <t>GKM/ZDM/2306</t>
  </si>
  <si>
    <t>GKM/ZDM/475</t>
  </si>
  <si>
    <t>Słupy ogłoszeniowe</t>
  </si>
  <si>
    <t>GKM/ZUK/474</t>
  </si>
  <si>
    <t>Budowa sieci automatycznych toalet na terenie miasta Poznania</t>
  </si>
  <si>
    <t>GEOPOZ/GEOPOZ/4</t>
  </si>
  <si>
    <t>GEOPOZ/GEOPOZ/32</t>
  </si>
  <si>
    <t xml:space="preserve">Przebudowa ul. Głogowskiej w Poznaniu od autostrady A2 do węzła Górczyn  - przebudowa Strumienia Junikowskiego </t>
  </si>
  <si>
    <t>GKM/ZDM/5901</t>
  </si>
  <si>
    <t>Budowa fragmentu III ramy komunikacyjnej od ul. Hetmańskiej do ul.Krzywoustego oraz budowa przedłużenia ul. Hetmańskiej od ronda Żegrze do III ramy komunikacyjnej</t>
  </si>
  <si>
    <t>JE_OGR/ZDM/5</t>
  </si>
  <si>
    <t>Wykonanie projektu parkingu przy ul. Nowina</t>
  </si>
  <si>
    <t>GKM/GKM/258</t>
  </si>
  <si>
    <t>Budowa zintegrowanego  dworca autobusowego na os. Jana III Sobieskiego w Poznaniu</t>
  </si>
  <si>
    <t>Nadzór budowlany</t>
  </si>
  <si>
    <t>PINB/PINB/1</t>
  </si>
  <si>
    <t>Komendy wojewódzkie Policji</t>
  </si>
  <si>
    <t xml:space="preserve">Dofinansowanie zakupów Policji Państwowej </t>
  </si>
  <si>
    <t>Komendy powiatowe Państwowej Straży Pożarnej</t>
  </si>
  <si>
    <t>ZKB/MKPSP/1</t>
  </si>
  <si>
    <t>GR_KPR/SP7/1</t>
  </si>
  <si>
    <t>Termomodernizacja budynku Zakładu Opiekuńczo-Leczniczego i Rehabilitacji Medycznej przy ul. Mogileńskiej</t>
  </si>
  <si>
    <t>Szkoła Podstawowa Nr 7 - budowa boiska wielofunkcyjnego</t>
  </si>
  <si>
    <t>Dofinansowanie zakupów inwestycyjnych Państwowej Straży Pożarnej</t>
  </si>
  <si>
    <t>ZKB/MKPSP/10</t>
  </si>
  <si>
    <t>Obrona cywilna</t>
  </si>
  <si>
    <t>ZKB/ZKB/1</t>
  </si>
  <si>
    <t>ZKB/ZKB/4</t>
  </si>
  <si>
    <t>System Monitoringu Wizyjnego Miasta Poznania</t>
  </si>
  <si>
    <t>ZKB/ZKB//7</t>
  </si>
  <si>
    <t>Monitoring Poznańskiego Szybkiego Tramwaju</t>
  </si>
  <si>
    <t>OC/OC/6</t>
  </si>
  <si>
    <t>KRS/CTK/1</t>
  </si>
  <si>
    <t>KRS/CTK/2</t>
  </si>
  <si>
    <t>Opracowanie dokumentacji projektowo-technicznej obiektu przeznaczonego na cele bezpieczeństwa publicznego</t>
  </si>
  <si>
    <t>OC/OC/8</t>
  </si>
  <si>
    <t>Zespół Szkól Elektrycznych Nr 2 - zakup i montaż siłowni wewnętrznej</t>
  </si>
  <si>
    <t>Zakup manekinów do nauki resuscytacji krążeniowo-oddechowej</t>
  </si>
  <si>
    <t xml:space="preserve">Szkoły podstawowe specjalne </t>
  </si>
  <si>
    <t>OW/OW/38</t>
  </si>
  <si>
    <t>Modernizacje</t>
  </si>
  <si>
    <t>OW/OW/19</t>
  </si>
  <si>
    <t>Termorenowacja</t>
  </si>
  <si>
    <t>OW/OW/23</t>
  </si>
  <si>
    <t>w zł</t>
  </si>
  <si>
    <t>Place gier i zabaw</t>
  </si>
  <si>
    <t>OW/OW/30</t>
  </si>
  <si>
    <t>OW/OW/45</t>
  </si>
  <si>
    <t>ZSS Nr 102 ul. Przełajowa - modernizacja szkoły i lekka hala sportowa</t>
  </si>
  <si>
    <t>Licea ogólnokształcące</t>
  </si>
  <si>
    <t>OW/OW/17</t>
  </si>
  <si>
    <t>OW/OW/27</t>
  </si>
  <si>
    <t>OW/OW/37</t>
  </si>
  <si>
    <t>Modernizacja boisk sportowych</t>
  </si>
  <si>
    <t>OW/OW/167</t>
  </si>
  <si>
    <t>OW/LOIV/106</t>
  </si>
  <si>
    <t>Liceum Ogólnokształcące  Nr IV - lekka hala sportowa</t>
  </si>
  <si>
    <t xml:space="preserve">OW/LOXII/143 </t>
  </si>
  <si>
    <t>Liceum Ogólnokształcące Nr XII - lekka hala sportowa</t>
  </si>
  <si>
    <t xml:space="preserve">OW/LOXIX/172 </t>
  </si>
  <si>
    <t>Liceum Ogólnokształcące  Nr XIX - zakup i montaż ścianki wspinaczkowej</t>
  </si>
  <si>
    <t>SM_SWN/LO9/1</t>
  </si>
  <si>
    <t>Budowa zespołu wielofunkcyjnych boisk oraz siłowni zewnętrznej przy LO IX</t>
  </si>
  <si>
    <t>Szkoły zawodowe</t>
  </si>
  <si>
    <t>OW/OW/18</t>
  </si>
  <si>
    <t>OW/OW/35</t>
  </si>
  <si>
    <t>Centra kształcenia ustawicznego i praktycznego</t>
  </si>
  <si>
    <t>GKM/ZOZ/1</t>
  </si>
  <si>
    <t>Budowa Szpitala ZOZ Poznań - Nowe Miasto</t>
  </si>
  <si>
    <t>ZSS/ZOZ/7</t>
  </si>
  <si>
    <t>GKM/ZOZ/333</t>
  </si>
  <si>
    <t>Renowacja sali gimnastycznej z zespołem boisk sportowych w Ośrodku Szkolno-Wychowawczym dla Dzieci Niesłyszących ul.Bydgoska 4a w Poznaniu</t>
  </si>
  <si>
    <t>Budowa szpitala ZOZ Poznań - Nowe Miasto - Oddział Kardiochirurgii - zakup urządzeń medycznych</t>
  </si>
  <si>
    <t>Zakłady opiekuńczo-lecznicze i pielęgnacyjno-opiekuńcze</t>
  </si>
  <si>
    <t>ZSS/ZOL/1</t>
  </si>
  <si>
    <t>ZSS/MCIK/16</t>
  </si>
  <si>
    <t>Placówki opiekuńczo - wychowawcze</t>
  </si>
  <si>
    <t>ZSS/CWRDM/2</t>
  </si>
  <si>
    <t xml:space="preserve">OW/LO10/171 </t>
  </si>
  <si>
    <t>OW/LO25/237</t>
  </si>
  <si>
    <t>Modernizacja budynku Centrum Wspierania Rozwoju Dzieci i Młodzieży</t>
  </si>
  <si>
    <t>ZSS/DD2/8</t>
  </si>
  <si>
    <t>ZSS/DD1/3</t>
  </si>
  <si>
    <t>Domy pomocy społecznej</t>
  </si>
  <si>
    <t>OW/SP58/250</t>
  </si>
  <si>
    <t>GKM/GKM/461</t>
  </si>
  <si>
    <t>Bezprzewodowy Poznań</t>
  </si>
  <si>
    <t>Centrum Turystyki Kulturowej "Trakt"</t>
  </si>
  <si>
    <t>Wyposażenie Centrum Turystyki Kulturowej "Trakt"</t>
  </si>
  <si>
    <t>KSZ/ARSENAŁ/19</t>
  </si>
  <si>
    <t>Modernizacja budynku Galerii</t>
  </si>
  <si>
    <t>ZSS/ZSS/31</t>
  </si>
  <si>
    <t xml:space="preserve"> Utworzenie Zakładu Aktywizacji Zawodowej </t>
  </si>
  <si>
    <t>Zespół Szkół Handlowych - zakupy inwestycyjne - projekt "Z matematyką do sukcesu"</t>
  </si>
  <si>
    <t>GN/GN/7</t>
  </si>
  <si>
    <t>Przekształcenie przysługującego Skarbowi Państwa spółdzielczego własnościowego prawa do lokalu mieszkalnego nr 1 na os. Armii Krajowej 80 w Poznaniu w prawo własności</t>
  </si>
  <si>
    <t>Tablica upamiętniająca żołnierzy 15 Pułku Ułanów Poznańskich</t>
  </si>
  <si>
    <t>ZSS/DPS1/11</t>
  </si>
  <si>
    <t>Modernizacja obiektu DPS Nr 1 przy ul. Bukowskiej - doprowadzenie do standardów</t>
  </si>
  <si>
    <t>ZSS/DPS1/16</t>
  </si>
  <si>
    <t>Poprawa bezpieczeństwa p.poż.w Domu Pomocy Społecznej przy ul.Bukowskiej</t>
  </si>
  <si>
    <t>ZSS/DPS2/10</t>
  </si>
  <si>
    <t>Modernizacja obiektu DPS-u przy ul. Konarskiego - doprowadzenie do standardów</t>
  </si>
  <si>
    <t>ZSS/DPS2/14</t>
  </si>
  <si>
    <t>Utworzenie i wyposażenie Domu Pomocy Społecznej przy ul.Zamenhofa</t>
  </si>
  <si>
    <t>ZSS/DPS2/16</t>
  </si>
  <si>
    <t>ZSS/ZOZ/25</t>
  </si>
  <si>
    <t>KSZ/TPOL/3</t>
  </si>
  <si>
    <t>Rozbudowa budynku Malarni i zaplecza sceny</t>
  </si>
  <si>
    <t>Termomodernizacja budynku Domu Pomocy Społecznej przy ul. Konarskiego</t>
  </si>
  <si>
    <t>ZSS/DPS2/17</t>
  </si>
  <si>
    <t>Zakupy inwestycyjne w Domu Pomocy Społecznej przy ul.Konarskiego</t>
  </si>
  <si>
    <t>ZSS/DPS3/14</t>
  </si>
  <si>
    <t xml:space="preserve">Wykonanie nowych balustrad balkonowych w Domu Pomocy Społecznej przy ul. Ugory </t>
  </si>
  <si>
    <t>ZSS/DPS3/16</t>
  </si>
  <si>
    <t>Zakupy inwestycyjne w Domu Pomocy Społecznej przy ul. Ugory</t>
  </si>
  <si>
    <t>ZSS/DPS3/18</t>
  </si>
  <si>
    <t>Modernizacja budynku - dachu oraz poprawa stanu p.pożarowego w DPS przy ul. Ugory</t>
  </si>
  <si>
    <t>ZSS/DPSEB/14</t>
  </si>
  <si>
    <t>GR_KJP/ZZM/6</t>
  </si>
  <si>
    <t>Modernizacja boiska sportowego na terenie kompleksu wypoczynkowo - sportowego pomiędzy ul.Ognik - Płomienna</t>
  </si>
  <si>
    <t>SM_SWN/ZZM/1</t>
  </si>
  <si>
    <t>Otwarcie ciągu widokowego z ul. Szelągowską na rzekę Wartę - rewitalizacja Szeląga</t>
  </si>
  <si>
    <t>JE_POD/ZZM/1</t>
  </si>
  <si>
    <t>Budowa placu zabaw u zbiegu ul. Rożka i Omańskiej</t>
  </si>
  <si>
    <t>GR_JUN/ZZM/2</t>
  </si>
  <si>
    <t>Budowa oświetlenia i trzech skrzynek energetycznych w Parku Podworskim przy ul. Grunwaldzkiej</t>
  </si>
  <si>
    <t>SM_WML/ZZM/1</t>
  </si>
  <si>
    <t>Zagospodarowanie placu przy ul. Związku Walki Zbrojnej na cele rekreacyjno - sportowe</t>
  </si>
  <si>
    <t>Zakupy inwestycyjne w Domu Pomocy Społecznej przy ul. Niedziałkowskiego</t>
  </si>
  <si>
    <t>ZSS/DPSEB/15</t>
  </si>
  <si>
    <t>Osiągnięcie standardów przez Dom Pomocy Społecznej przy ul.Niedziałkowskiego</t>
  </si>
  <si>
    <t>Jednostki specjalistycznego poradnictwa, mieszkania chronione i ośrodki interwencji kryzysowej</t>
  </si>
  <si>
    <t>ZSS/MCIK/15</t>
  </si>
  <si>
    <t>ZSS/DDPS2/1</t>
  </si>
  <si>
    <t>ZSS/DDPS3/7</t>
  </si>
  <si>
    <t>ZSS/DDPS3/8</t>
  </si>
  <si>
    <t>ZSS/DDPS4/9</t>
  </si>
  <si>
    <t>ZSS/DDPS4/10</t>
  </si>
  <si>
    <t>ZSS/DDPS5/11</t>
  </si>
  <si>
    <t>ZSS/DOA1/6</t>
  </si>
  <si>
    <t>ZSS/DOA1/7</t>
  </si>
  <si>
    <t>ZSS/DDPS1/4</t>
  </si>
  <si>
    <t>ZSS/ZL3/9</t>
  </si>
  <si>
    <t>ZSS/ZL4/11</t>
  </si>
  <si>
    <t>ZSS/MOPR/11</t>
  </si>
  <si>
    <t>ZSS/MOPR/12</t>
  </si>
  <si>
    <t>Wykonanie podjazdu dla osób niepełnosprawnych i wiatrołapu w siedzibie filii Jeżyce MOPR</t>
  </si>
  <si>
    <t>Prace modernizacyjne MOPR</t>
  </si>
  <si>
    <t>Miejski Ośrodek Pomocy Rodzinie</t>
  </si>
  <si>
    <t>GR_KJP/SP88/1</t>
  </si>
  <si>
    <t>ZSS/ZOZ/397</t>
  </si>
  <si>
    <r>
      <t>S</t>
    </r>
    <r>
      <rPr>
        <sz val="8"/>
        <rFont val="Arial CE"/>
        <family val="2"/>
      </rPr>
      <t>M_JSB/SP15/3</t>
    </r>
  </si>
  <si>
    <t>JE_POD/SP62/1</t>
  </si>
  <si>
    <t>NM_GLS/PS17/1</t>
  </si>
  <si>
    <t>GKM/ZDM/2002</t>
  </si>
  <si>
    <t>Budowa i modernizacja ul. Bułgarskiej w Poznaniu, na odcinku od skrzyżowania z ul. Bukowską do skrzyżowania z ul. Marcelińską włącznie ze skrzyżowaniami</t>
  </si>
  <si>
    <t>GKM/ZDM/370</t>
  </si>
  <si>
    <t>Przebudowa wiaduktu Górczyńskiego wschodniego z ul. Ściegiennego</t>
  </si>
  <si>
    <r>
      <t xml:space="preserve">Budowa sieci wodociągowej oraz kanalizacji sanitarnej i deszczowej </t>
    </r>
    <r>
      <rPr>
        <b/>
        <sz val="8"/>
        <rFont val="Arial CE"/>
        <family val="2"/>
      </rPr>
      <t xml:space="preserve">  </t>
    </r>
    <r>
      <rPr>
        <sz val="8"/>
        <rFont val="Arial CE"/>
        <family val="2"/>
      </rPr>
      <t xml:space="preserve">na terenie os. Księdza Skorupki </t>
    </r>
  </si>
  <si>
    <r>
      <t xml:space="preserve">Budowa kanalizacji deszczowej Szczepankowo- Spławie - etap I </t>
    </r>
    <r>
      <rPr>
        <b/>
        <sz val="8"/>
        <rFont val="Arial CE"/>
        <family val="2"/>
      </rPr>
      <t>i</t>
    </r>
  </si>
  <si>
    <t>GKM/PALM/431</t>
  </si>
  <si>
    <t>Instalacja nawadniająca w Parku Wilsona</t>
  </si>
  <si>
    <t>GKM/ZUK_SDZ/403</t>
  </si>
  <si>
    <t>GKM/ZUK_SDZ/464</t>
  </si>
  <si>
    <t>Schronisko dla zwierząt - modernizacja szpitalika dla psów</t>
  </si>
  <si>
    <t>GKM/GKM/276</t>
  </si>
  <si>
    <t>KSZ/TPOL/7</t>
  </si>
  <si>
    <t xml:space="preserve">Montaż windy osobowej - klatka schodowa ul. Masztalarska 8a </t>
  </si>
  <si>
    <t>GKM/GKM/211</t>
  </si>
  <si>
    <t>WL_SWR/SZZSM/1</t>
  </si>
  <si>
    <t>Budowa boiska do piłki recznej i koszykowej przy Zespole Szkół Mechanicznych przy ul. Świerkowej 8</t>
  </si>
  <si>
    <t>SM_PWR/ZZM/6</t>
  </si>
  <si>
    <t>Zespół Szkół Specjalnych Nr 101 -urządzenie placu zabaw</t>
  </si>
  <si>
    <t>OW/GM58/252</t>
  </si>
  <si>
    <t>Gimnazjum Nr 58 - zakup szorowarki</t>
  </si>
  <si>
    <t>UEFA EURO 2012</t>
  </si>
  <si>
    <t>Zakup i instalacja zegarów odliczających czas do EURO 2012</t>
  </si>
  <si>
    <t>ER/ER/1</t>
  </si>
  <si>
    <t>Rozbudowa placu zabaw na os. Czecha i Lecha</t>
  </si>
  <si>
    <t>OW/ZSS02/251</t>
  </si>
  <si>
    <t>Zespół Szkół Specjalnych Nr 102 - zakupy inwestycyjne - projekt "Akademia wolnego czasu"</t>
  </si>
  <si>
    <t>Teatr Animacji</t>
  </si>
  <si>
    <t>KSZ/TANIM/7</t>
  </si>
  <si>
    <t>MKPSP/MKPSP/9</t>
  </si>
  <si>
    <t>Modernizacja kotłowni gazowej w Jednostce Ratowniczo-Gaśniczej nr 6 w Krzesinach</t>
  </si>
  <si>
    <t>Zastosowanie rozwiązań techniczno-budowlanych zabezpieczających przed zadymieniem poziomych dróg ewakuacyjnych w 14-kondygnacyjnym budynku w Poznaniu przy ul. Gronowej 20 stanowiącym siedzibę ZGiKM GEOPOZ</t>
  </si>
  <si>
    <t>PS nr 45 - modernizacja placu zabaw</t>
  </si>
  <si>
    <t>PS nr 12 - modernizacja placu zabaw</t>
  </si>
  <si>
    <t>Wzmocnienie stropu ul. Masztalarska 8a i wymiana poszycia dachu ul. Masztalarska 8</t>
  </si>
  <si>
    <t>OW/SZZE2/238</t>
  </si>
  <si>
    <t>GM nr 50 przy ul. Ściegiennego - dofinansowanie wymiany okien</t>
  </si>
  <si>
    <t>GM nr 40 przy ul. Różanej - budowa boiska do piłki siatkowej dla gimnazjum</t>
  </si>
  <si>
    <t>Ulica Bułgarska - etap II - od ul. Marcelińskiej do ul. Grunwaldzkiej</t>
  </si>
  <si>
    <t>Zespół Szkół Elektrycznych Nr 2 - doposażenie w sprzęt placu zabaw</t>
  </si>
  <si>
    <t>Zespół Szkół Elektrycznych Nr 2 - wykonanie dalszej części opłotowania placu zabaw</t>
  </si>
  <si>
    <t>NM_CHR/NM_CHR/3</t>
  </si>
  <si>
    <t>NM_ZRT/NM_ZRT/3</t>
  </si>
  <si>
    <t>Zakup wyposażenia dwóch placów zabaw na os. Jagiellońskim</t>
  </si>
  <si>
    <t>Dofinansowanie modernizacji infrastruktury Policji</t>
  </si>
  <si>
    <t>Modernizacja budynków  Miejskiego Centrum Interwencji Kryzysowej</t>
  </si>
  <si>
    <t>ZSS/ZSS/3</t>
  </si>
  <si>
    <t>ZKB/ZKB/16</t>
  </si>
  <si>
    <t>ZKB/ZKB/17</t>
  </si>
  <si>
    <t>Zakup sprzętu komputerowego i oprogramowania na potrzeby programu Dobry Start</t>
  </si>
  <si>
    <t>ZSS/DPS3/1</t>
  </si>
  <si>
    <t xml:space="preserve">Zakupy dla Domu Pomocy Społecznej przy ul. Ugory </t>
  </si>
  <si>
    <t>ZSS/ZSS/8</t>
  </si>
  <si>
    <t>ZSS/ZSS/6</t>
  </si>
  <si>
    <t>Koncepcja Domu Pomocy Społecznej</t>
  </si>
  <si>
    <t>ZSS/DPS2/7</t>
  </si>
  <si>
    <t>Zakupy inwestycyjne dla Domu Pomocy Społecznej przy ul.Konarskiego</t>
  </si>
  <si>
    <t>POZOSTAŁE ZADANIA W ZAKRESIE POLITYKI SPOŁECZNEJ</t>
  </si>
  <si>
    <t>Modernizacja obiektu oraz terenu do ćwiczeń  JRG nr 8 w Bolechowie</t>
  </si>
  <si>
    <t>ZKB/MKPSP/12</t>
  </si>
  <si>
    <t>Budowa masztu antenowego wraz z infrastrukturą na dachu budynku Komendy Miejskiej PSP przy ul. Bobrzańskiej 6 w Poznaniu</t>
  </si>
  <si>
    <t>ZKB/MKPSP/14</t>
  </si>
  <si>
    <t>Pierwsze wyposażenie strażnicy JRG nr 6 w Mosinie</t>
  </si>
  <si>
    <t>Powiatowe urzędy pracy</t>
  </si>
  <si>
    <t>DG/DG/3</t>
  </si>
  <si>
    <t>Dotacja dla powiatu na inwestycje i zakupy inwestycyjne</t>
  </si>
  <si>
    <t>GKM/ZDM/3891</t>
  </si>
  <si>
    <t>Wiadukt Starołęka - prace przygotowawcze</t>
  </si>
  <si>
    <t xml:space="preserve">Renowacja zabytkowego zespołu obiektów Ośrodka Szkolno-Wychowawczego dla Dzieci Niesłyszących ul.Bydgoska 4a w Poznaniu, I etap
 </t>
  </si>
  <si>
    <t>OW/OSWMN/131</t>
  </si>
  <si>
    <t>Przystosowanie pomieszczeń - likwidacja barier architektonicznych</t>
  </si>
  <si>
    <t>OW/OSWMN/132</t>
  </si>
  <si>
    <t>OW/OSWDN/133</t>
  </si>
  <si>
    <t>OW/OSWMN/157</t>
  </si>
  <si>
    <t>OW/OSWDN/165</t>
  </si>
  <si>
    <t>Poradnie psychol.-pedag., w tym por.specj.</t>
  </si>
  <si>
    <t>OW/OW/44</t>
  </si>
  <si>
    <t>Placówki wychowania pozaszkolnego</t>
  </si>
  <si>
    <t>OW/OW/142</t>
  </si>
  <si>
    <t>Budowa świetlicy - Ogród Jordanowski nr 2</t>
  </si>
  <si>
    <t>KSZ/MDK3/93</t>
  </si>
  <si>
    <t>Młodzieżowy Dom Kultury Nr 3 - adaptacja strychu</t>
  </si>
  <si>
    <t>OW/MDK3/4</t>
  </si>
  <si>
    <t>Młodzieżowy Dom Kultury Nr 3 - zakupy inwestycyjne</t>
  </si>
  <si>
    <t>OW/MDK3/93</t>
  </si>
  <si>
    <t>KSZ/MDK3/94</t>
  </si>
  <si>
    <t>MKPSP/MKPSP/10</t>
  </si>
  <si>
    <t>MKPSP/MKPSP/11</t>
  </si>
  <si>
    <t>Budowa CPR i Komendy Miejskiej Państwowej Straży Pożarnej w Poznaniu</t>
  </si>
  <si>
    <t>Zakup urządzeń sieciowych, zasilania gwarantowanego oraz sprzętu radiotelefonicznego</t>
  </si>
  <si>
    <t>P/P/11</t>
  </si>
  <si>
    <t>Młodzieżowy Dom Kultury Nr 3 - ogrodzenie terenu zielonego</t>
  </si>
  <si>
    <t>GKM/ZDM/36</t>
  </si>
  <si>
    <t>Budowa oświetlenia ulicznego wydzielonego na drogach powiatowych, wojewódzkich i krajowych</t>
  </si>
  <si>
    <t xml:space="preserve">Teatry </t>
  </si>
  <si>
    <t>Teatr Polski</t>
  </si>
  <si>
    <t>KSZ/TPOL/17</t>
  </si>
  <si>
    <t>Teatr Ósmego Dnia</t>
  </si>
  <si>
    <t>Teatr Muzyczny</t>
  </si>
  <si>
    <t>KSZ/TMUZ/1</t>
  </si>
  <si>
    <t>Centrum Sztuki Dziecka</t>
  </si>
  <si>
    <t>KSZ/CSZD/8</t>
  </si>
  <si>
    <t>Pozostałe instytucje kultury</t>
  </si>
  <si>
    <t>Estrada Poznańska</t>
  </si>
  <si>
    <t>KSZ/ESP/25</t>
  </si>
  <si>
    <t>Przygotowanie widowiska "Światło i dźwięk"</t>
  </si>
  <si>
    <t>Wydatki na zadania z zakresu administracji rządowej wykonywane przez powiat:</t>
  </si>
  <si>
    <t>MKPSP/MKPSP/6</t>
  </si>
  <si>
    <t>Modernizacja obiektu oraz terenu do ćwiczeń w Jednostce Ratowniczo - Gaśniczej nr 8 w Bolechowie</t>
  </si>
  <si>
    <t>Uzyskanie standardów w środowiskowych domach samopomocy</t>
  </si>
  <si>
    <t>OW/OW/203</t>
  </si>
  <si>
    <t>OW/OW/200</t>
  </si>
  <si>
    <t>OW/OW/202</t>
  </si>
  <si>
    <t>Zespół Szkół Technicznych - budowa boisk w ramach programu "Orlik 2012"</t>
  </si>
  <si>
    <t>OW/OW/201</t>
  </si>
  <si>
    <t>Młodzieżowy Dom Kultury nr 1 - budowa boisk w ramach programu "Orlik 2012"</t>
  </si>
  <si>
    <t>ZSS/DPS1/17</t>
  </si>
  <si>
    <t>Zakupy inwestycyjne w Domu Pomocy Społecznej przy ul.Bukowskiej</t>
  </si>
  <si>
    <t>GKM/ZTM/443</t>
  </si>
  <si>
    <t>Zakup i montaż automatów biletowych dla komunikacji miejskiej</t>
  </si>
  <si>
    <t>Zarząd Transportu Miejskiego</t>
  </si>
  <si>
    <t>KSZ/ARSENAŁ/6</t>
  </si>
  <si>
    <t>Kolekcja Sztuki Współczesnej</t>
  </si>
  <si>
    <t>ZZM/ZZM/42</t>
  </si>
  <si>
    <t>ZSS/ZOZ/36</t>
  </si>
  <si>
    <t>ZSS/ZOZ/37</t>
  </si>
  <si>
    <t xml:space="preserve">Zakup aparatury dla cyfrowej diagnostyki rentgenowskiej dla Zakładu Diagnostyki Rentgenowskiej w ZOZ Poznań - Stare Miasto </t>
  </si>
  <si>
    <t xml:space="preserve">Zakup aparatury diagnostyczno-zabiegowej niezbędnej do leczenia w procesie leczenia chorób urologicznych dla szpitala ZOZ Poznań - Nowe Miasto </t>
  </si>
  <si>
    <t>Modernizacja systemu łączności i teleinformatycznego w obiektach UM</t>
  </si>
  <si>
    <t>Przebudowa i modernizacja budynków będących w administracji Zarządu Zieleni Miejskiej</t>
  </si>
  <si>
    <t>MKPSP/MKPSP/2</t>
  </si>
  <si>
    <t>Zakupy inwestycyjne PSP</t>
  </si>
  <si>
    <t>JE_POD/JE_POD/3</t>
  </si>
  <si>
    <t>Doposażenie placu zabaw przy ul. Raczyńskiego</t>
  </si>
  <si>
    <t xml:space="preserve">Budowa chodnika na Osiedlu Winiary </t>
  </si>
  <si>
    <t>ZSS/ZOZ/20</t>
  </si>
  <si>
    <t>Modernizacja budynku Szkoły Podstawowej Nr 54 i Gimnazjum Nr 58 przy ul. Małoszyńskiej 38</t>
  </si>
  <si>
    <t>GKM/ZDM/47</t>
  </si>
  <si>
    <t>Wykupy nieruchomości, w tym skutki uchwalenia mpzp</t>
  </si>
  <si>
    <t>Zapewnienie właściwej infrastruktury technicznej szpitala - standaryzacja ZOZ Poznań - Nowe Miasto</t>
  </si>
  <si>
    <t>ZSS/ZOZ/19</t>
  </si>
  <si>
    <t>Zapewnienie właściwej infrastruktury technicznej szpitala - standaryzacja ZOZ Poznań - Jeżyce</t>
  </si>
  <si>
    <t>KF/POSIR/6</t>
  </si>
  <si>
    <t>Modernizacja Hotelu Campingu Malta</t>
  </si>
  <si>
    <t>KF/POSIR/12</t>
  </si>
  <si>
    <t>Modernizacja Sport Hotelu</t>
  </si>
  <si>
    <t>Interaktywne Centrum Historii Ostrowa Tumskiego w Poznaniu - kolebki państwowości i chrześcijaństwa w Polsce</t>
  </si>
  <si>
    <t>OW/SP6/180</t>
  </si>
  <si>
    <t>OW/SP14/204</t>
  </si>
  <si>
    <t>OW/LOXIV/189</t>
  </si>
  <si>
    <t>Szkoła Podstawowa Nr 40 - wymiana stolarki okiennej</t>
  </si>
  <si>
    <t>GKM/ZDM/54</t>
  </si>
  <si>
    <t>ul. Arcybiskupa W. Dymka</t>
  </si>
  <si>
    <t>GKM/ZDM/375</t>
  </si>
  <si>
    <t>Przebudowa dróg wewnętrznych</t>
  </si>
  <si>
    <t>GKM/GKM/13</t>
  </si>
  <si>
    <t>Budowa kolektora deszczowego Piaśnica</t>
  </si>
  <si>
    <t>Odbudowa Zamku Królewskiego na Wzgórzu Przemysła w Poznaniu - dofinansowanie</t>
  </si>
  <si>
    <t>KSZ/KSZ/1</t>
  </si>
  <si>
    <t>Rewitalizacja jednego z poznańskich fortów poprzez uczynienie z niego atrakcji turystycznej</t>
  </si>
  <si>
    <t>KF/POSIR/26</t>
  </si>
  <si>
    <t>KF/KF/8</t>
  </si>
  <si>
    <t>GEOPOZ/GEOPOZ/25</t>
  </si>
  <si>
    <t>Optymalizacja wyposazenia specjalistycznej grupy ratownictwa chemiczno - ekologicznego w Poznaniu - bezpieczniejsze środowisko Wielkopolski</t>
  </si>
  <si>
    <t>OW/PS36/2</t>
  </si>
  <si>
    <t>OW/PS144/2</t>
  </si>
  <si>
    <t>Instalacja Dźwiękowego Systemu Ostrzegawczego (DSO) w budynku stanowiącym siedzibę ZGiKM GEOPOZ</t>
  </si>
  <si>
    <t>GEOPOZ/GEOPOZ/29</t>
  </si>
  <si>
    <t>Prace modernizacyjne w budynkach UM</t>
  </si>
  <si>
    <t>GKM/ZOO/117</t>
  </si>
  <si>
    <t>Modernizacja dachu zimowiska ptaków na zapleczu ZOO przy ul. Browarnej</t>
  </si>
  <si>
    <t>GKM/ZOO/229</t>
  </si>
  <si>
    <t>GKM/PALM/267</t>
  </si>
  <si>
    <t>Kompleks edukacyjno-sportowy dla dzieci i młodzieży szkolnej i osiedlowej na terenie SP Nr 88 przy ul. Swoboda 53</t>
  </si>
  <si>
    <t>Zagospodarowanie terenów sportowo-rekreacyjnych przy SP Nr 62 przy ul. Druskiennickiej 32</t>
  </si>
  <si>
    <t>Budowa ogólnodostępnego boiska sportowego na terenie Szkoły Podstawowej Nr 52 przy ul. Fabianowo</t>
  </si>
  <si>
    <t xml:space="preserve">Zakup aparatury do cyfrowej diagnostyki rentgenowskiej dla Zakładu Diagnostyki Rentgenowskiej w ZOZ Poznań - Stare Miasto </t>
  </si>
  <si>
    <t xml:space="preserve">Zakup aparatury diagnostyczno-zabiegowej niezbędnej w procesie leczenia chorób urologicznych dla szpitala ZOZ Poznań - Nowe Miasto </t>
  </si>
  <si>
    <t>Modernizacja dachów, wolier i ogrodzeń zewnętrznych</t>
  </si>
  <si>
    <t>OW/LO1/166</t>
  </si>
  <si>
    <t>Liceum Ogólnokształcące Nr 1 - modernizacja sali gimnastycznej oraz remont dachu</t>
  </si>
  <si>
    <t>Liceum Ogółnokształcące Nr 5 - budowa boisk w ramach programu "Orlik 2012"</t>
  </si>
  <si>
    <t>Budowa Szpitala Zakaźnego w Poznaniu</t>
  </si>
  <si>
    <t xml:space="preserve">Dom Dziecka Nr 2 - zakupy inwestycyjne </t>
  </si>
  <si>
    <t xml:space="preserve">Adaptacja pomieszczeń piwnicznych w budynku Przedszkola nr 17 przy ul. Głuszyna dla potrzeb przedszkola oraz mieszkańców osiedla </t>
  </si>
  <si>
    <t>Zakup aparatury do operacji zaćmy w szpitalu przy ul.Szwajcarskiej - ZOZ Poznań Stare Miasto</t>
  </si>
  <si>
    <t>GKM/ZDM/2012</t>
  </si>
  <si>
    <t>P/P/7</t>
  </si>
  <si>
    <t>Modernizacja pozostałych obiektów</t>
  </si>
  <si>
    <t>Modernizacja Ośrodka Szkolno-Wychowawczego dla Dzieci i Młodzieży Niepełnosprawnej przy ul. Szamarzewskiego</t>
  </si>
  <si>
    <t>OW/PCEUP/198</t>
  </si>
  <si>
    <t>Szkolne schroniska młodzieżowe</t>
  </si>
  <si>
    <t>OW/SSM1/199</t>
  </si>
  <si>
    <t>Adaptacja magazynu kostiumów na salę prób</t>
  </si>
  <si>
    <t>KSZ/TPOL/4</t>
  </si>
  <si>
    <t>KSZ/TPOL/6</t>
  </si>
  <si>
    <t>Platforma dla niepełnosprawnych w budynku głównym</t>
  </si>
  <si>
    <t>KSZ/ARSENAŁ/5</t>
  </si>
  <si>
    <t>Koncepcja budowy pasażu</t>
  </si>
  <si>
    <t>KSZ/TOSDN/2</t>
  </si>
  <si>
    <t>Modernizacja instalacji elektrycznej</t>
  </si>
  <si>
    <t>Domy i ośrodki kultury, świetlice i kluby</t>
  </si>
  <si>
    <t>KSZ/OSDOM/12</t>
  </si>
  <si>
    <t>Modernizacja Domu Kultury "Stokrotka"</t>
  </si>
  <si>
    <t>Dokumentacja projektowo-kosztorysowa zadań inwestycyjnych</t>
  </si>
  <si>
    <t>OR/OR/150</t>
  </si>
  <si>
    <t>Wykonanie sieci hydrantowej w budynku przy ul. Słowackiego 22</t>
  </si>
  <si>
    <t>OR/OR/99</t>
  </si>
  <si>
    <t>Dostawa i montaż klimatyzacji w pomieszczeniach Centrum Informacji Miejskiej i Salonie Posnania w budynku Arkadii w Poznaniu przy ul. Ratajczaka 44</t>
  </si>
  <si>
    <t>GKM/ZOO/408</t>
  </si>
  <si>
    <t>Budowa toalety publicznej - Nowe ZOO</t>
  </si>
  <si>
    <t>GKM/ZUK_SDZ/166</t>
  </si>
  <si>
    <t>Schronisko dla zwierząt - modernizacja boksów dla zwierząt</t>
  </si>
  <si>
    <t>Schronisko dla zwierząt - wymiana kotłów c.o. i c.w.</t>
  </si>
  <si>
    <t>GKM/ZOO/128</t>
  </si>
  <si>
    <t>GKM/ZUK/442</t>
  </si>
  <si>
    <t>Modernizacja miejskiej toalety na Ostrowie Tumskim</t>
  </si>
  <si>
    <t>GKM/ZDM/314</t>
  </si>
  <si>
    <t>Budowa infrastruktury drogowej Strzeszyn "L"</t>
  </si>
  <si>
    <t>KSZ/TMUZ/109</t>
  </si>
  <si>
    <t>Adaptacja budynku na siedzibę Teatru</t>
  </si>
  <si>
    <t>GKM/GKM/1083</t>
  </si>
  <si>
    <t>Odnowa infrastruktury transportu publicznego w związku z organizacją EURO 2012 w Poznaniu</t>
  </si>
  <si>
    <t>GKM/ZDM/379</t>
  </si>
  <si>
    <t>Przedłużenie trasy Poznańskiego Szybkiego Tramwaju (PST) do Dworca Zachodniego w Poznaniu</t>
  </si>
  <si>
    <t xml:space="preserve">Gospodarka komunalna </t>
  </si>
  <si>
    <t>KF/POSIR/2</t>
  </si>
  <si>
    <t>Wielobranżowa Modernizacja HWS Arena</t>
  </si>
  <si>
    <t>ZSS/DD2/9</t>
  </si>
  <si>
    <t>Budowa sieci wodociągowej oraz kanalizacji sanitarnej i deszczowej wraz z budową dróg i chodników na terenie os. Księdza Skorupki</t>
  </si>
  <si>
    <r>
      <t xml:space="preserve">Przebudowa ul. Grunwaldzkiej do układu dwujezdniowego na odcinku od ul. Smoluchowskiego do </t>
    </r>
    <r>
      <rPr>
        <sz val="8"/>
        <rFont val="Arial CE"/>
        <family val="0"/>
      </rPr>
      <t>ul. Malwowej</t>
    </r>
  </si>
  <si>
    <t>Samorządy pomocnicze</t>
  </si>
  <si>
    <t>NM_ZRTNM_ZRT/3</t>
  </si>
  <si>
    <t>Współfinansowanie budowy chodnika</t>
  </si>
  <si>
    <t>GEOPOZ/GEOPOZ/31</t>
  </si>
  <si>
    <t>OW/SP15/3</t>
  </si>
  <si>
    <t>Szkoła Podstawowa Nr 15 - zakup i montaż stacjonarnej siłowni zewnętrznej</t>
  </si>
  <si>
    <t>OW/SP25/3</t>
  </si>
  <si>
    <t>Szkoła Podstawowa Nr 25 - zakup i montaż stacjonarnej siłowni zewnętrznej oraz ścianki wspinaczkowej</t>
  </si>
  <si>
    <t>OW/GM60/3</t>
  </si>
  <si>
    <t>Termorenowacja budynków *)</t>
  </si>
  <si>
    <t>Termorenowacja budynków*)</t>
  </si>
  <si>
    <t>PREZYDENTA MIASTA POZNANIA</t>
  </si>
  <si>
    <t>z dnia 30 lipca 2010 r.</t>
  </si>
  <si>
    <t>Załącznik nr 4 do zarządzenia Nr 449/2010/P</t>
  </si>
  <si>
    <t>- w związku z umorzeniem pożyczek z WFOŚ i GW w Poznaniu na łączną kwotę 532.800,00 zł dotyczącą umów 
   nr 103/P/Po/Oa/04 z 26.10.2004r., nr 104/P/Po/OA/04 z 26.10.2004 r., 109/P/Po/GW/04 z 8.12.2004 r., 
  185/P/Po/OA/04 z 20.12.2004 r., 206/P/Po/OA/04 z 20.12.2004 r., 207/P/Po/OA/04 z 20.12.2004 r., 
  208/P/Po/OA/04 z 20.12.2004 r., 209/P/Po/OA/04 z 20.12.2004 r., 210/P/Po/OA/04 z 20.12.2004 r., 
  211/P/Po/OA/04 z 20.12.2004 r., 218/P/Po/OA/04 z 20.12.2004 r., 219/P/Po/OA/04 z 20.12.2004 r., 
  220/P/Po/OA/04 z 20.12.2004 r. i 245/P/Po/OA/04 z 23.12.2004 r. zmniejsza sie spłaty 
  otrzymanych kredytów i pożyczek</t>
  </si>
  <si>
    <t>Gimnazjum Nr 60 - zakup i montaż stacjonarnej siłowni zewnętrznej</t>
  </si>
  <si>
    <t>OW/GM62/3</t>
  </si>
  <si>
    <t>Gimnazjum Nr 62 - zakup i montaż stacjonarnej siłowni zewnętrznej</t>
  </si>
  <si>
    <t>OW/GM65/3</t>
  </si>
  <si>
    <t>Gimnazjum Nr 65 - zakup i montaż stacjonarnej siłowni zewnętrznej</t>
  </si>
  <si>
    <t>Gimnazjum Nr 61 - zakup i montaż stacjonarnej siłowni zewnętrznej oraz stacjonarnego sprzetu sportowo-rekreacyjnego</t>
  </si>
  <si>
    <t>Budowa trasy tramwajowej Os.Lecha - Franowo w Poznaniu</t>
  </si>
  <si>
    <t>Odnowa infrastruktury transportu publicznego w związku z organizacją EURO 2012 w Poznaniu - Etap I i Etap II</t>
  </si>
  <si>
    <t>ZZM/ZZM/64</t>
  </si>
  <si>
    <t>Rewaloryzacja skweru im. I. Łukasiewicza przy ul. Za Groblą</t>
  </si>
  <si>
    <t>KP/KP/3</t>
  </si>
  <si>
    <t>ZSS/ZOL/6</t>
  </si>
  <si>
    <t>Modernizacja budynku Domu Dziecka nr 1 przy ul. Swoboda - standaryzacja</t>
  </si>
  <si>
    <t>ZSS/DD1/8</t>
  </si>
  <si>
    <t>Przedszkole Nr 144 - zakupy inwestycyjne</t>
  </si>
  <si>
    <t>Zakupy inwestycyjne dla Domu Dziecka nr 1 przy ul. Swoboda</t>
  </si>
  <si>
    <t>Modernizacja budynku Domu Dziecka nr 2 przy ul. Pamiątkowej - standaryzacja</t>
  </si>
  <si>
    <t>Uzyskanie standardów przez Dom Młodzieży w Poznaniu przy Al. Wielkopolskiej</t>
  </si>
  <si>
    <t>Modernizacja ul. Obornickiej (etap I od ronda Obornickiego do ul. Kurpińskiego i etap II od ul. Kurpińskiego do wiaduktu)</t>
  </si>
  <si>
    <t>Zakupy inwestycyjne dla POSUM przy al. Solidarności</t>
  </si>
  <si>
    <t>Modernizacja ul.Lechickiej w Poznaniu na odc.od ul. Serbskiej do ul. Naramowickiej (DK 92)</t>
  </si>
  <si>
    <t>Przebudowa  wiaduktu Antoninek w ciągu ul. Warszawskiej w Poznaniu (DK 92)</t>
  </si>
  <si>
    <t>ZKB/ZKB/15</t>
  </si>
  <si>
    <t>ZSS/ZSS/18</t>
  </si>
  <si>
    <t>Utworzenie filii Domu Dziecka nr 2</t>
  </si>
  <si>
    <t>Rozbudowa ogólnodostępnej infrastruktury w Nowym ZOO w Poznaniu a przez to wzrost efektywności wykorzystania istniejących walorów turystycznych</t>
  </si>
  <si>
    <t>Opracowanie koncepcji zagospodarowania fortów komunalnych</t>
  </si>
  <si>
    <t>WYDATKI MAJĄTKOWE</t>
  </si>
  <si>
    <t>Dz.</t>
  </si>
  <si>
    <t>Rozdz.</t>
  </si>
  <si>
    <t>Nazwa zadania</t>
  </si>
  <si>
    <t>Numer</t>
  </si>
  <si>
    <t>Nazwa</t>
  </si>
  <si>
    <t>zadania</t>
  </si>
  <si>
    <t>WPI</t>
  </si>
  <si>
    <t>WYDATKI OGÓŁEM</t>
  </si>
  <si>
    <t>Wydatki na zadania gminy ogółem:</t>
  </si>
  <si>
    <t>z tego:</t>
  </si>
  <si>
    <t>Wydatki na zadania własne gminy:</t>
  </si>
  <si>
    <t>010</t>
  </si>
  <si>
    <t>ROLNICTWO I ŁOWIECTWO</t>
  </si>
  <si>
    <t>01008</t>
  </si>
  <si>
    <t>Melioracje wodne</t>
  </si>
  <si>
    <t>RGŻ/RGŻ/1</t>
  </si>
  <si>
    <t>Odbudowa stawu retencyjnego w Krzesinkach</t>
  </si>
  <si>
    <t>WYTWARZANIE I ZAOPATRYWANIE W ENERGIĘ ELEKTRYCZNĄ,
GAZ I WODĘ</t>
  </si>
  <si>
    <t>Dostarczanie wody</t>
  </si>
  <si>
    <t>GN/GN/5</t>
  </si>
  <si>
    <t>Modernizacja sieci wodociągowej wraz z przyłączami w Poznaniu-Szczepankowie przy ul. Michałowo i ul. Przedpole</t>
  </si>
  <si>
    <t>TRANSPORT I ŁĄCZNOŚĆ</t>
  </si>
  <si>
    <t>Drogi publiczne gminne</t>
  </si>
  <si>
    <t>Zarząd Dróg Miejskich</t>
  </si>
  <si>
    <t>GKM/ZDM/31</t>
  </si>
  <si>
    <t>Ulice lokalne i peryferyjne</t>
  </si>
  <si>
    <t>GKM/ZDM/34</t>
  </si>
  <si>
    <t>Wykupy gruntów (drogi gminne)</t>
  </si>
  <si>
    <t>GKM/ZDM/191</t>
  </si>
  <si>
    <t>Budowa urządzeń do oczyszczania ścieków - wód opadowych, pochodzących z powierzchni ulic</t>
  </si>
  <si>
    <t>GKM/ZDM/339</t>
  </si>
  <si>
    <t>Budowa ul. Bohaterów Westerplatte</t>
  </si>
  <si>
    <t>GKM/ZDM/340</t>
  </si>
  <si>
    <t>Budowa ul.Żeglarskiej</t>
  </si>
  <si>
    <t>GKM/ZDM/353</t>
  </si>
  <si>
    <t>Budowa chodników</t>
  </si>
  <si>
    <t>GKM/ZDM/356</t>
  </si>
  <si>
    <t xml:space="preserve">Pomoc techniczna na opracowanie dokumentacji przetargowej i końcowego raportu </t>
  </si>
  <si>
    <t>Przedużenie linii tramwajowej z pętli Zawady do stacji Poznań Wschód</t>
  </si>
  <si>
    <t>Budowa ulicy Literackiej w Poznaniu na odcinku od ul.Tołstoja do ul.Puszkina</t>
  </si>
  <si>
    <t>GKM/ZDM/373</t>
  </si>
  <si>
    <t>Budowa ulic publicznych na os. Naramowice - Czarnucha</t>
  </si>
  <si>
    <t>GKM/ZDM/419</t>
  </si>
  <si>
    <t>Przebudowa utwardzonych ulic gminnych</t>
  </si>
  <si>
    <t>Pozostałe zadania</t>
  </si>
  <si>
    <t>GKM/GKM/182</t>
  </si>
  <si>
    <t>Przedsięwzięcia z udziałem innych inwestorów</t>
  </si>
  <si>
    <t>Samorządy pomocnicze,z tego:</t>
  </si>
  <si>
    <t>JE_WIN/JE_WIN/6</t>
  </si>
  <si>
    <t>Drogi wewnętrzne</t>
  </si>
  <si>
    <t>GKM/ZDM/405</t>
  </si>
  <si>
    <t>Fontanna na Pl. Wolności</t>
  </si>
  <si>
    <t>GKM/ZDM/392</t>
  </si>
  <si>
    <t>Pozostała działalność</t>
  </si>
  <si>
    <t>NW/NW/1068</t>
  </si>
  <si>
    <t>Aport pieniężny w celu dokapitalizowania  spółki MPK - budowa trafostacji dla zasilania tramwaju w śródmieściu</t>
  </si>
  <si>
    <t>GKM/GKM/410</t>
  </si>
  <si>
    <t>GKM/GKM/411</t>
  </si>
  <si>
    <t>Lokalny transport zbiorowy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</si>
</sst>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000"/>
    <numFmt numFmtId="166" formatCode="0.000"/>
    <numFmt numFmtId="167" formatCode="&quot;$&quot;#,##0;[Red]\-&quot;$&quot;#,##0"/>
    <numFmt numFmtId="168" formatCode="&quot;$&quot;#,##0.00;[Red]\-&quot;$&quot;#,##0.00"/>
    <numFmt numFmtId="169" formatCode="_-* #,##0.00_-;\-* #,##0.00_-;_-* &quot;-&quot;??_-;_-@_-"/>
    <numFmt numFmtId="170" formatCode="0.0%"/>
    <numFmt numFmtId="171" formatCode="#,##0.000"/>
    <numFmt numFmtId="172" formatCode="0.00_)"/>
    <numFmt numFmtId="173" formatCode="d\.m\.yy"/>
    <numFmt numFmtId="174" formatCode="0.0"/>
    <numFmt numFmtId="175" formatCode="0.000%"/>
    <numFmt numFmtId="176" formatCode="#,##0.0"/>
    <numFmt numFmtId="177" formatCode="_-* #,##0.0\ _z_ł_-;\-* #,##0.0\ _z_ł_-;_-* &quot;-&quot;?\ _z_ł_-;_-@_-"/>
    <numFmt numFmtId="178" formatCode="#,##0.00000000"/>
    <numFmt numFmtId="179" formatCode="#,##0.00_ ;\-#,##0.00\ "/>
    <numFmt numFmtId="180" formatCode="#,##0&quot; zł.&quot;;\-#,##0&quot; zł.&quot;"/>
    <numFmt numFmtId="181" formatCode="#,##0&quot; zł.&quot;;[Red]\-#,##0&quot; zł.&quot;"/>
    <numFmt numFmtId="182" formatCode="#,##0.00&quot; zł.&quot;;\-#,##0.00&quot; zł.&quot;"/>
    <numFmt numFmtId="183" formatCode="#,##0.00&quot; zł.&quot;;[Red]\-#,##0.00&quot; zł.&quot;"/>
    <numFmt numFmtId="184" formatCode="_-* #,##0&quot; zł.&quot;_-;\-* #,##0&quot; zł.&quot;_-;_-* &quot;-&quot;&quot; zł.&quot;_-;_-@_-"/>
    <numFmt numFmtId="185" formatCode="_-* #,##0_ _z_ł_._-;\-* #,##0_ _z_ł_._-;_-* &quot;-&quot;_ _z_ł_._-;_-@_-"/>
    <numFmt numFmtId="186" formatCode="_-* #,##0.00&quot; zł.&quot;_-;\-* #,##0.00&quot; zł.&quot;_-;_-* &quot;-&quot;??&quot; zł.&quot;_-;_-@_-"/>
    <numFmt numFmtId="187" formatCode="_-* #,##0.00_ _z_ł_._-;\-* #,##0.00_ _z_ł_._-;_-* &quot;-&quot;??_ _z_ł_._-;_-@_-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#,##0.0000"/>
    <numFmt numFmtId="195" formatCode="#,##0.00000"/>
    <numFmt numFmtId="196" formatCode="#,##0.000000"/>
    <numFmt numFmtId="197" formatCode="#,##0.0000000"/>
    <numFmt numFmtId="198" formatCode="mmm\.yy"/>
    <numFmt numFmtId="199" formatCode="&quot;Tak&quot;;&quot;Tak&quot;;&quot;Nie&quot;"/>
    <numFmt numFmtId="200" formatCode="&quot;Prawda&quot;;&quot;Prawda&quot;;&quot;Fałsz&quot;"/>
    <numFmt numFmtId="201" formatCode="&quot;Włączone&quot;;&quot;Włączone&quot;;&quot;Wyłączone&quot;"/>
    <numFmt numFmtId="202" formatCode="[$€-2]\ #,##0.00_);[Red]\([$€-2]\ #,##0.00\)"/>
    <numFmt numFmtId="203" formatCode="#"/>
    <numFmt numFmtId="204" formatCode="#,##0.00;[Red]#,##0.00"/>
    <numFmt numFmtId="205" formatCode="_-* #,##0.000\ _z_ł_-;\-* #,##0.000\ _z_ł_-;_-* &quot;-&quot;??\ _z_ł_-;_-@_-"/>
    <numFmt numFmtId="206" formatCode="#,##0;[Red]#,##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i/>
      <sz val="16"/>
      <name val="Helv"/>
      <family val="0"/>
    </font>
    <font>
      <sz val="10"/>
      <name val="Times New Roman"/>
      <family val="0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0"/>
      <name val="Times New Roman CE"/>
      <family val="1"/>
    </font>
    <font>
      <b/>
      <sz val="14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u val="single"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i/>
      <sz val="8"/>
      <name val="Arial CE"/>
      <family val="2"/>
    </font>
    <font>
      <i/>
      <sz val="9"/>
      <name val="Arial CE"/>
      <family val="0"/>
    </font>
    <font>
      <i/>
      <sz val="8"/>
      <name val="Arial CE"/>
      <family val="0"/>
    </font>
    <font>
      <b/>
      <i/>
      <sz val="9"/>
      <name val="Arial CE"/>
      <family val="0"/>
    </font>
    <font>
      <b/>
      <sz val="8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ahoma"/>
      <family val="0"/>
    </font>
    <font>
      <b/>
      <sz val="10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9" fillId="20" borderId="0" applyNumberFormat="0" applyBorder="0" applyAlignment="0" applyProtection="0"/>
    <xf numFmtId="0" fontId="10" fillId="0" borderId="0" applyNumberFormat="0" applyFill="0" applyBorder="0" applyAlignment="0" applyProtection="0"/>
    <xf numFmtId="10" fontId="9" fillId="21" borderId="3" applyNumberFormat="0" applyBorder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0" applyNumberFormat="0" applyBorder="0" applyAlignment="0" applyProtection="0"/>
    <xf numFmtId="172" fontId="17" fillId="0" borderId="0">
      <alignment/>
      <protection/>
    </xf>
    <xf numFmtId="0" fontId="18" fillId="0" borderId="0">
      <alignment/>
      <protection/>
    </xf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173" fontId="0" fillId="0" borderId="0">
      <alignment horizontal="left"/>
      <protection/>
    </xf>
    <xf numFmtId="1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" fontId="31" fillId="0" borderId="11" xfId="0" applyNumberFormat="1" applyFont="1" applyBorder="1" applyAlignment="1">
      <alignment horizontal="right" vertical="center"/>
    </xf>
    <xf numFmtId="0" fontId="32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3" fillId="0" borderId="13" xfId="0" applyFont="1" applyBorder="1" applyAlignment="1">
      <alignment horizontal="left" vertical="center"/>
    </xf>
    <xf numFmtId="4" fontId="33" fillId="0" borderId="17" xfId="0" applyNumberFormat="1" applyFont="1" applyBorder="1" applyAlignment="1">
      <alignment horizontal="right" vertical="center"/>
    </xf>
    <xf numFmtId="0" fontId="33" fillId="0" borderId="0" xfId="0" applyFont="1" applyBorder="1" applyAlignment="1">
      <alignment/>
    </xf>
    <xf numFmtId="0" fontId="34" fillId="0" borderId="18" xfId="0" applyFont="1" applyBorder="1" applyAlignment="1">
      <alignment vertical="center"/>
    </xf>
    <xf numFmtId="4" fontId="34" fillId="0" borderId="19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right" vertical="center"/>
    </xf>
    <xf numFmtId="0" fontId="34" fillId="0" borderId="13" xfId="0" applyFont="1" applyBorder="1" applyAlignment="1">
      <alignment vertical="center"/>
    </xf>
    <xf numFmtId="0" fontId="0" fillId="7" borderId="19" xfId="0" applyFont="1" applyFill="1" applyBorder="1" applyAlignment="1" quotePrefix="1">
      <alignment horizontal="center" vertical="center"/>
    </xf>
    <xf numFmtId="0" fontId="0" fillId="7" borderId="20" xfId="0" applyFont="1" applyFill="1" applyBorder="1" applyAlignment="1">
      <alignment horizontal="centerContinuous" vertical="center" wrapText="1"/>
    </xf>
    <xf numFmtId="4" fontId="0" fillId="7" borderId="19" xfId="0" applyNumberFormat="1" applyFont="1" applyFill="1" applyBorder="1" applyAlignment="1">
      <alignment horizontal="right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20" xfId="0" applyFont="1" applyBorder="1" applyAlignment="1">
      <alignment vertical="center" wrapText="1"/>
    </xf>
    <xf numFmtId="4" fontId="0" fillId="0" borderId="19" xfId="0" applyNumberFormat="1" applyFont="1" applyBorder="1" applyAlignment="1">
      <alignment horizontal="right" vertical="center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4" fontId="27" fillId="0" borderId="14" xfId="0" applyNumberFormat="1" applyFont="1" applyBorder="1" applyAlignment="1">
      <alignment vertical="center"/>
    </xf>
    <xf numFmtId="0" fontId="0" fillId="7" borderId="19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" fontId="0" fillId="0" borderId="18" xfId="0" applyNumberFormat="1" applyFont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4" fontId="27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" fontId="0" fillId="0" borderId="14" xfId="0" applyNumberFormat="1" applyFont="1" applyBorder="1" applyAlignment="1">
      <alignment vertical="center"/>
    </xf>
    <xf numFmtId="0" fontId="27" fillId="0" borderId="0" xfId="0" applyFont="1" applyBorder="1" applyAlignment="1">
      <alignment/>
    </xf>
    <xf numFmtId="0" fontId="27" fillId="0" borderId="13" xfId="0" applyFont="1" applyFill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4" fontId="27" fillId="0" borderId="13" xfId="0" applyNumberFormat="1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4" fontId="0" fillId="0" borderId="13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vertical="center" wrapText="1"/>
    </xf>
    <xf numFmtId="4" fontId="27" fillId="0" borderId="19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vertical="center" wrapText="1"/>
    </xf>
    <xf numFmtId="4" fontId="27" fillId="0" borderId="19" xfId="0" applyNumberFormat="1" applyFont="1" applyBorder="1" applyAlignment="1">
      <alignment horizontal="right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Continuous" vertical="center" wrapText="1"/>
    </xf>
    <xf numFmtId="4" fontId="0" fillId="7" borderId="13" xfId="0" applyNumberFormat="1" applyFont="1" applyFill="1" applyBorder="1" applyAlignment="1">
      <alignment horizontal="right" vertical="center"/>
    </xf>
    <xf numFmtId="0" fontId="27" fillId="0" borderId="18" xfId="0" applyFont="1" applyBorder="1" applyAlignment="1">
      <alignment horizontal="center" vertical="center"/>
    </xf>
    <xf numFmtId="0" fontId="27" fillId="0" borderId="22" xfId="0" applyFont="1" applyBorder="1" applyAlignment="1">
      <alignment vertical="center" wrapText="1"/>
    </xf>
    <xf numFmtId="4" fontId="27" fillId="0" borderId="18" xfId="0" applyNumberFormat="1" applyFont="1" applyBorder="1" applyAlignment="1">
      <alignment vertical="center"/>
    </xf>
    <xf numFmtId="0" fontId="27" fillId="24" borderId="0" xfId="0" applyFont="1" applyFill="1" applyBorder="1" applyAlignment="1">
      <alignment vertical="center" wrapText="1"/>
    </xf>
    <xf numFmtId="0" fontId="27" fillId="0" borderId="24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4" fontId="0" fillId="0" borderId="14" xfId="0" applyNumberFormat="1" applyFont="1" applyBorder="1" applyAlignment="1">
      <alignment horizontal="right" vertical="center"/>
    </xf>
    <xf numFmtId="0" fontId="27" fillId="0" borderId="21" xfId="0" applyFont="1" applyFill="1" applyBorder="1" applyAlignment="1">
      <alignment vertical="center" wrapText="1"/>
    </xf>
    <xf numFmtId="0" fontId="27" fillId="24" borderId="21" xfId="0" applyFont="1" applyFill="1" applyBorder="1" applyAlignment="1">
      <alignment vertical="center" wrapText="1"/>
    </xf>
    <xf numFmtId="4" fontId="0" fillId="0" borderId="19" xfId="0" applyNumberFormat="1" applyFont="1" applyBorder="1" applyAlignment="1">
      <alignment vertical="center"/>
    </xf>
    <xf numFmtId="0" fontId="27" fillId="24" borderId="20" xfId="0" applyFont="1" applyFill="1" applyBorder="1" applyAlignment="1">
      <alignment vertical="center" wrapText="1"/>
    </xf>
    <xf numFmtId="4" fontId="0" fillId="0" borderId="13" xfId="0" applyNumberFormat="1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21" xfId="0" applyFont="1" applyBorder="1" applyAlignment="1">
      <alignment vertical="center" wrapText="1"/>
    </xf>
    <xf numFmtId="4" fontId="27" fillId="0" borderId="13" xfId="0" applyNumberFormat="1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27" fillId="0" borderId="19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justify" vertical="center" wrapText="1"/>
    </xf>
    <xf numFmtId="0" fontId="27" fillId="0" borderId="14" xfId="0" applyFont="1" applyBorder="1" applyAlignment="1">
      <alignment vertical="center" wrapText="1"/>
    </xf>
    <xf numFmtId="0" fontId="27" fillId="0" borderId="0" xfId="0" applyFont="1" applyBorder="1" applyAlignment="1" quotePrefix="1">
      <alignment horizontal="left" vertical="center" wrapText="1"/>
    </xf>
    <xf numFmtId="0" fontId="27" fillId="24" borderId="1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7" fillId="0" borderId="25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4" fontId="27" fillId="0" borderId="25" xfId="0" applyNumberFormat="1" applyFont="1" applyBorder="1" applyAlignment="1">
      <alignment vertical="center"/>
    </xf>
    <xf numFmtId="0" fontId="35" fillId="0" borderId="0" xfId="0" applyFont="1" applyAlignment="1">
      <alignment/>
    </xf>
    <xf numFmtId="0" fontId="31" fillId="2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14" xfId="0" applyFont="1" applyBorder="1" applyAlignment="1">
      <alignment/>
    </xf>
    <xf numFmtId="0" fontId="27" fillId="24" borderId="26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4" fontId="0" fillId="0" borderId="18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36" fillId="0" borderId="0" xfId="0" applyFont="1" applyAlignment="1">
      <alignment/>
    </xf>
    <xf numFmtId="0" fontId="27" fillId="0" borderId="24" xfId="0" applyFont="1" applyBorder="1" applyAlignment="1">
      <alignment vertical="center" wrapText="1"/>
    </xf>
    <xf numFmtId="4" fontId="27" fillId="0" borderId="13" xfId="0" applyNumberFormat="1" applyFont="1" applyFill="1" applyBorder="1" applyAlignment="1">
      <alignment vertical="center"/>
    </xf>
    <xf numFmtId="4" fontId="27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30" fillId="0" borderId="0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8" fillId="0" borderId="0" xfId="0" applyFont="1" applyBorder="1" applyAlignment="1">
      <alignment horizontal="right" vertical="center"/>
    </xf>
    <xf numFmtId="170" fontId="28" fillId="0" borderId="0" xfId="6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4" fontId="27" fillId="0" borderId="13" xfId="0" applyNumberFormat="1" applyFont="1" applyBorder="1" applyAlignment="1">
      <alignment vertical="center"/>
    </xf>
    <xf numFmtId="0" fontId="38" fillId="0" borderId="0" xfId="0" applyFont="1" applyFill="1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34" fillId="0" borderId="29" xfId="0" applyFont="1" applyBorder="1" applyAlignment="1">
      <alignment vertical="center"/>
    </xf>
    <xf numFmtId="0" fontId="34" fillId="0" borderId="30" xfId="0" applyFont="1" applyBorder="1" applyAlignment="1">
      <alignment horizontal="center" vertical="center" wrapText="1"/>
    </xf>
    <xf numFmtId="4" fontId="34" fillId="0" borderId="29" xfId="0" applyNumberFormat="1" applyFont="1" applyBorder="1" applyAlignment="1">
      <alignment horizontal="right" vertical="center"/>
    </xf>
    <xf numFmtId="4" fontId="34" fillId="0" borderId="31" xfId="0" applyNumberFormat="1" applyFont="1" applyBorder="1" applyAlignment="1">
      <alignment horizontal="right" vertical="center"/>
    </xf>
    <xf numFmtId="3" fontId="27" fillId="0" borderId="24" xfId="0" applyNumberFormat="1" applyFont="1" applyBorder="1" applyAlignment="1">
      <alignment vertical="center" wrapText="1"/>
    </xf>
    <xf numFmtId="3" fontId="27" fillId="0" borderId="24" xfId="0" applyNumberFormat="1" applyFont="1" applyBorder="1" applyAlignment="1">
      <alignment vertical="center"/>
    </xf>
    <xf numFmtId="0" fontId="0" fillId="0" borderId="13" xfId="0" applyFont="1" applyBorder="1" applyAlignment="1" quotePrefix="1">
      <alignment horizontal="center" vertical="center"/>
    </xf>
    <xf numFmtId="0" fontId="27" fillId="0" borderId="14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vertical="center" wrapText="1"/>
    </xf>
    <xf numFmtId="4" fontId="0" fillId="0" borderId="25" xfId="0" applyNumberFormat="1" applyFont="1" applyBorder="1" applyAlignment="1">
      <alignment vertical="center"/>
    </xf>
    <xf numFmtId="0" fontId="27" fillId="0" borderId="26" xfId="0" applyFont="1" applyBorder="1" applyAlignment="1">
      <alignment vertical="center" wrapText="1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vertical="center" wrapText="1"/>
    </xf>
    <xf numFmtId="4" fontId="27" fillId="0" borderId="33" xfId="0" applyNumberFormat="1" applyFont="1" applyBorder="1" applyAlignment="1">
      <alignment vertical="center"/>
    </xf>
    <xf numFmtId="0" fontId="27" fillId="23" borderId="14" xfId="0" applyFont="1" applyFill="1" applyBorder="1" applyAlignment="1">
      <alignment horizontal="center" vertical="center"/>
    </xf>
    <xf numFmtId="0" fontId="27" fillId="23" borderId="0" xfId="0" applyFont="1" applyFill="1" applyBorder="1" applyAlignment="1">
      <alignment vertical="center" wrapText="1"/>
    </xf>
    <xf numFmtId="4" fontId="27" fillId="24" borderId="35" xfId="0" applyNumberFormat="1" applyFont="1" applyFill="1" applyBorder="1" applyAlignment="1">
      <alignment vertical="center"/>
    </xf>
    <xf numFmtId="4" fontId="27" fillId="0" borderId="35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36" xfId="0" applyFont="1" applyBorder="1" applyAlignment="1">
      <alignment vertical="center" wrapText="1"/>
    </xf>
    <xf numFmtId="4" fontId="0" fillId="0" borderId="17" xfId="0" applyNumberFormat="1" applyFont="1" applyBorder="1" applyAlignment="1">
      <alignment horizontal="right" vertical="center"/>
    </xf>
    <xf numFmtId="4" fontId="27" fillId="0" borderId="19" xfId="0" applyNumberFormat="1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37" xfId="0" applyFont="1" applyBorder="1" applyAlignment="1">
      <alignment/>
    </xf>
    <xf numFmtId="0" fontId="27" fillId="0" borderId="20" xfId="0" applyFont="1" applyFill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4" fontId="27" fillId="0" borderId="13" xfId="0" applyNumberFormat="1" applyFont="1" applyBorder="1" applyAlignment="1">
      <alignment horizontal="right" vertical="center"/>
    </xf>
    <xf numFmtId="4" fontId="34" fillId="0" borderId="38" xfId="0" applyNumberFormat="1" applyFont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27" fillId="24" borderId="12" xfId="0" applyFont="1" applyFill="1" applyBorder="1" applyAlignment="1">
      <alignment horizontal="center" vertical="center"/>
    </xf>
    <xf numFmtId="0" fontId="27" fillId="24" borderId="39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27" fillId="0" borderId="22" xfId="0" applyFont="1" applyFill="1" applyBorder="1" applyAlignment="1">
      <alignment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18" xfId="0" applyFont="1" applyFill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vertical="center" wrapText="1"/>
    </xf>
    <xf numFmtId="0" fontId="27" fillId="25" borderId="14" xfId="0" applyFont="1" applyFill="1" applyBorder="1" applyAlignment="1">
      <alignment horizontal="center" vertical="center"/>
    </xf>
    <xf numFmtId="0" fontId="27" fillId="25" borderId="0" xfId="0" applyFont="1" applyFill="1" applyBorder="1" applyAlignment="1">
      <alignment vertical="center" wrapText="1"/>
    </xf>
    <xf numFmtId="4" fontId="27" fillId="25" borderId="14" xfId="0" applyNumberFormat="1" applyFont="1" applyFill="1" applyBorder="1" applyAlignment="1">
      <alignment vertical="center"/>
    </xf>
    <xf numFmtId="0" fontId="0" fillId="25" borderId="0" xfId="0" applyFont="1" applyFill="1" applyBorder="1" applyAlignment="1">
      <alignment/>
    </xf>
    <xf numFmtId="0" fontId="0" fillId="25" borderId="14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vertical="center" wrapText="1"/>
    </xf>
    <xf numFmtId="4" fontId="0" fillId="25" borderId="14" xfId="0" applyNumberFormat="1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27" fillId="0" borderId="39" xfId="0" applyFont="1" applyBorder="1" applyAlignment="1">
      <alignment horizontal="center" vertical="center"/>
    </xf>
    <xf numFmtId="0" fontId="27" fillId="0" borderId="39" xfId="0" applyFont="1" applyBorder="1" applyAlignment="1">
      <alignment vertical="center" wrapText="1"/>
    </xf>
    <xf numFmtId="4" fontId="27" fillId="0" borderId="39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right" vertical="center"/>
    </xf>
    <xf numFmtId="0" fontId="27" fillId="0" borderId="26" xfId="0" applyFont="1" applyBorder="1" applyAlignment="1">
      <alignment horizontal="center" vertical="center"/>
    </xf>
    <xf numFmtId="4" fontId="27" fillId="0" borderId="26" xfId="0" applyNumberFormat="1" applyFont="1" applyBorder="1" applyAlignment="1">
      <alignment vertical="center"/>
    </xf>
    <xf numFmtId="4" fontId="0" fillId="7" borderId="21" xfId="0" applyNumberFormat="1" applyFont="1" applyFill="1" applyBorder="1" applyAlignment="1">
      <alignment horizontal="right" vertical="center"/>
    </xf>
    <xf numFmtId="4" fontId="0" fillId="0" borderId="20" xfId="0" applyNumberFormat="1" applyFont="1" applyBorder="1" applyAlignment="1">
      <alignment vertical="center"/>
    </xf>
    <xf numFmtId="0" fontId="27" fillId="0" borderId="18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0" fillId="7" borderId="17" xfId="0" applyFont="1" applyFill="1" applyBorder="1" applyAlignment="1">
      <alignment horizontal="center" vertical="center"/>
    </xf>
    <xf numFmtId="0" fontId="0" fillId="7" borderId="41" xfId="0" applyFont="1" applyFill="1" applyBorder="1" applyAlignment="1">
      <alignment horizontal="centerContinuous" vertical="center" wrapText="1"/>
    </xf>
    <xf numFmtId="4" fontId="0" fillId="7" borderId="17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42" xfId="0" applyFont="1" applyBorder="1" applyAlignment="1">
      <alignment horizontal="center" vertical="center"/>
    </xf>
    <xf numFmtId="4" fontId="0" fillId="0" borderId="40" xfId="0" applyNumberFormat="1" applyFont="1" applyBorder="1" applyAlignment="1">
      <alignment vertical="center"/>
    </xf>
    <xf numFmtId="0" fontId="27" fillId="0" borderId="19" xfId="0" applyFont="1" applyBorder="1" applyAlignment="1">
      <alignment horizontal="left" vertical="center" wrapText="1"/>
    </xf>
    <xf numFmtId="0" fontId="27" fillId="0" borderId="32" xfId="0" applyFont="1" applyFill="1" applyBorder="1" applyAlignment="1">
      <alignment vertical="center" wrapText="1"/>
    </xf>
    <xf numFmtId="4" fontId="27" fillId="0" borderId="13" xfId="0" applyNumberFormat="1" applyFont="1" applyFill="1" applyBorder="1" applyAlignment="1">
      <alignment horizontal="right" vertical="center"/>
    </xf>
    <xf numFmtId="0" fontId="27" fillId="0" borderId="25" xfId="0" applyFont="1" applyBorder="1" applyAlignment="1">
      <alignment vertical="center" wrapText="1"/>
    </xf>
    <xf numFmtId="4" fontId="27" fillId="0" borderId="25" xfId="0" applyNumberFormat="1" applyFont="1" applyBorder="1" applyAlignment="1">
      <alignment horizontal="right" vertical="center"/>
    </xf>
    <xf numFmtId="0" fontId="27" fillId="0" borderId="25" xfId="0" applyFont="1" applyBorder="1" applyAlignment="1">
      <alignment horizontal="center" vertical="center"/>
    </xf>
    <xf numFmtId="0" fontId="27" fillId="0" borderId="11" xfId="0" applyFont="1" applyFill="1" applyBorder="1" applyAlignment="1">
      <alignment vertical="center" wrapText="1"/>
    </xf>
    <xf numFmtId="4" fontId="27" fillId="0" borderId="25" xfId="0" applyNumberFormat="1" applyFont="1" applyBorder="1" applyAlignment="1">
      <alignment vertical="center"/>
    </xf>
    <xf numFmtId="0" fontId="27" fillId="0" borderId="20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4" fontId="33" fillId="0" borderId="0" xfId="0" applyNumberFormat="1" applyFont="1" applyBorder="1" applyAlignment="1">
      <alignment/>
    </xf>
    <xf numFmtId="4" fontId="0" fillId="0" borderId="13" xfId="0" applyNumberFormat="1" applyFont="1" applyFill="1" applyBorder="1" applyAlignment="1">
      <alignment vertical="center"/>
    </xf>
    <xf numFmtId="4" fontId="31" fillId="0" borderId="12" xfId="0" applyNumberFormat="1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170" fontId="28" fillId="0" borderId="0" xfId="60" applyNumberFormat="1" applyFont="1" applyBorder="1" applyAlignment="1">
      <alignment horizontal="right"/>
    </xf>
    <xf numFmtId="4" fontId="27" fillId="0" borderId="15" xfId="0" applyNumberFormat="1" applyFont="1" applyBorder="1" applyAlignment="1">
      <alignment vertic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4" fontId="31" fillId="0" borderId="12" xfId="0" applyNumberFormat="1" applyFont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2" fillId="0" borderId="0" xfId="0" applyFont="1" applyFill="1" applyAlignment="1" quotePrefix="1">
      <alignment horizontal="justify" vertical="center" wrapText="1"/>
    </xf>
    <xf numFmtId="0" fontId="42" fillId="0" borderId="0" xfId="0" applyFont="1" applyFill="1" applyAlignment="1">
      <alignment horizontal="justify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/>
    </xf>
    <xf numFmtId="0" fontId="34" fillId="0" borderId="44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 wrapText="1"/>
    </xf>
    <xf numFmtId="0" fontId="34" fillId="0" borderId="45" xfId="0" applyFont="1" applyBorder="1" applyAlignment="1">
      <alignment horizontal="left" vertical="center" wrapText="1"/>
    </xf>
    <xf numFmtId="0" fontId="34" fillId="0" borderId="38" xfId="0" applyFont="1" applyBorder="1" applyAlignment="1">
      <alignment horizontal="left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Grey" xfId="44"/>
    <cellStyle name="Hyperlink" xfId="45"/>
    <cellStyle name="Input [yellow]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 - Style1" xfId="54"/>
    <cellStyle name="Normal_2KW96" xfId="55"/>
    <cellStyle name="Obliczenia" xfId="56"/>
    <cellStyle name="Followed Hyperlink" xfId="57"/>
    <cellStyle name="Option" xfId="58"/>
    <cellStyle name="Percent [2]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WPF\WP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rsja 4 (2)"/>
      <sheetName val="wersja 2  (2)"/>
      <sheetName val="WYDATKI -r"/>
      <sheetName val="DOCHODY-r"/>
      <sheetName val="WYDATKI -st"/>
      <sheetName val="DOCHODY -st"/>
      <sheetName val="WYDATKI -st1"/>
      <sheetName val="WYDATKI -r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2107"/>
  <sheetViews>
    <sheetView tabSelected="1" view="pageBreakPreview" zoomScaleSheetLayoutView="100" workbookViewId="0" topLeftCell="A22">
      <selection activeCell="O19" sqref="O19"/>
    </sheetView>
  </sheetViews>
  <sheetFormatPr defaultColWidth="9.00390625" defaultRowHeight="12.75"/>
  <cols>
    <col min="1" max="1" width="17.375" style="91" customWidth="1"/>
    <col min="2" max="2" width="59.625" style="101" customWidth="1"/>
    <col min="3" max="4" width="20.00390625" style="2" hidden="1" customWidth="1"/>
    <col min="5" max="5" width="20.875" style="2" hidden="1" customWidth="1"/>
    <col min="6" max="6" width="20.00390625" style="2" hidden="1" customWidth="1"/>
    <col min="7" max="7" width="20.875" style="2" hidden="1" customWidth="1"/>
    <col min="8" max="8" width="20.00390625" style="2" hidden="1" customWidth="1"/>
    <col min="9" max="9" width="20.875" style="2" hidden="1" customWidth="1"/>
    <col min="10" max="10" width="20.00390625" style="2" hidden="1" customWidth="1"/>
    <col min="11" max="11" width="20.875" style="2" hidden="1" customWidth="1"/>
    <col min="12" max="12" width="20.00390625" style="2" hidden="1" customWidth="1"/>
    <col min="13" max="13" width="20.875" style="2" hidden="1" customWidth="1"/>
    <col min="14" max="14" width="20.00390625" style="2" customWidth="1"/>
    <col min="15" max="15" width="20.875" style="2" customWidth="1"/>
    <col min="16" max="16" width="20.00390625" style="2" customWidth="1"/>
    <col min="17" max="17" width="12.125" style="2" bestFit="1" customWidth="1"/>
    <col min="18" max="16384" width="9.125" style="2" customWidth="1"/>
  </cols>
  <sheetData>
    <row r="1" ht="12.75">
      <c r="A1" s="1"/>
    </row>
    <row r="2" spans="1:16" ht="12.75">
      <c r="A2" s="1"/>
      <c r="C2" s="112"/>
      <c r="D2" s="112"/>
      <c r="E2" s="3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 t="s">
        <v>1123</v>
      </c>
    </row>
    <row r="3" spans="1:16" ht="12.75">
      <c r="A3" s="1"/>
      <c r="B3" s="102"/>
      <c r="C3" s="111"/>
      <c r="D3" s="111"/>
      <c r="E3" s="111"/>
      <c r="F3" s="111"/>
      <c r="G3" s="112"/>
      <c r="H3" s="111"/>
      <c r="I3" s="112"/>
      <c r="J3" s="111"/>
      <c r="K3" s="112"/>
      <c r="L3" s="111"/>
      <c r="M3" s="112"/>
      <c r="N3" s="111"/>
      <c r="O3" s="112"/>
      <c r="P3" s="111" t="s">
        <v>1121</v>
      </c>
    </row>
    <row r="4" spans="1:16" ht="12.75">
      <c r="A4" s="1"/>
      <c r="C4" s="112"/>
      <c r="D4" s="112"/>
      <c r="E4" s="112"/>
      <c r="F4" s="112"/>
      <c r="G4" s="218"/>
      <c r="H4" s="112"/>
      <c r="I4" s="218"/>
      <c r="J4" s="112"/>
      <c r="K4" s="218"/>
      <c r="L4" s="112"/>
      <c r="M4" s="218"/>
      <c r="N4" s="112"/>
      <c r="O4" s="218"/>
      <c r="P4" s="112" t="s">
        <v>1122</v>
      </c>
    </row>
    <row r="5" spans="1:16" ht="12.75">
      <c r="A5" s="1"/>
      <c r="C5" s="112"/>
      <c r="D5" s="180"/>
      <c r="E5" s="112"/>
      <c r="F5" s="180"/>
      <c r="G5" s="220"/>
      <c r="H5" s="221"/>
      <c r="I5" s="220"/>
      <c r="J5" s="221"/>
      <c r="K5" s="220"/>
      <c r="L5" s="221"/>
      <c r="M5" s="220"/>
      <c r="N5" s="221"/>
      <c r="O5" s="220" t="s">
        <v>341</v>
      </c>
      <c r="P5" s="221"/>
    </row>
    <row r="6" spans="1:16" ht="12.75">
      <c r="A6" s="1"/>
      <c r="C6" s="112"/>
      <c r="D6" s="3"/>
      <c r="E6" s="112"/>
      <c r="F6" s="3"/>
      <c r="G6" s="112"/>
      <c r="H6" s="3"/>
      <c r="I6" s="112"/>
      <c r="J6" s="3"/>
      <c r="K6" s="112"/>
      <c r="L6" s="3"/>
      <c r="M6" s="112"/>
      <c r="N6" s="3"/>
      <c r="O6" s="112"/>
      <c r="P6" s="3" t="s">
        <v>359</v>
      </c>
    </row>
    <row r="7" spans="1:16" ht="12.75">
      <c r="A7" s="1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 t="s">
        <v>433</v>
      </c>
    </row>
    <row r="8" spans="1:16" ht="12.75">
      <c r="A8" s="1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 t="s">
        <v>342</v>
      </c>
    </row>
    <row r="9" spans="1:16" ht="12.75">
      <c r="A9" s="1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</row>
    <row r="10" spans="1:16" ht="12.75" customHeight="1">
      <c r="A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5.75" customHeight="1">
      <c r="A11" s="224" t="s">
        <v>1152</v>
      </c>
      <c r="B11" s="225"/>
      <c r="C11" s="225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</row>
    <row r="12" spans="1:2" ht="15" customHeight="1">
      <c r="A12" s="5"/>
      <c r="B12" s="103"/>
    </row>
    <row r="13" spans="1:16" ht="15.75" customHeight="1" thickBot="1">
      <c r="A13" s="6"/>
      <c r="B13" s="34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 t="s">
        <v>768</v>
      </c>
    </row>
    <row r="14" spans="1:16" ht="12.75" customHeight="1">
      <c r="A14" s="8" t="s">
        <v>1153</v>
      </c>
      <c r="B14" s="104"/>
      <c r="C14" s="222" t="s">
        <v>360</v>
      </c>
      <c r="D14" s="222" t="s">
        <v>643</v>
      </c>
      <c r="E14" s="222" t="s">
        <v>340</v>
      </c>
      <c r="F14" s="222" t="s">
        <v>643</v>
      </c>
      <c r="G14" s="222" t="s">
        <v>340</v>
      </c>
      <c r="H14" s="222" t="s">
        <v>562</v>
      </c>
      <c r="I14" s="222" t="s">
        <v>340</v>
      </c>
      <c r="J14" s="222" t="s">
        <v>562</v>
      </c>
      <c r="K14" s="222" t="s">
        <v>340</v>
      </c>
      <c r="L14" s="216"/>
      <c r="M14" s="216"/>
      <c r="N14" s="216"/>
      <c r="O14" s="216"/>
      <c r="P14" s="216"/>
    </row>
    <row r="15" spans="1:16" ht="12.75" customHeight="1">
      <c r="A15" s="9" t="s">
        <v>1154</v>
      </c>
      <c r="B15" s="223" t="s">
        <v>1155</v>
      </c>
      <c r="C15" s="223"/>
      <c r="D15" s="223"/>
      <c r="E15" s="223"/>
      <c r="F15" s="223"/>
      <c r="G15" s="223"/>
      <c r="H15" s="223"/>
      <c r="I15" s="223"/>
      <c r="J15" s="223"/>
      <c r="K15" s="223"/>
      <c r="L15" s="223" t="s">
        <v>562</v>
      </c>
      <c r="M15" s="223" t="s">
        <v>340</v>
      </c>
      <c r="N15" s="223" t="s">
        <v>339</v>
      </c>
      <c r="O15" s="223" t="s">
        <v>340</v>
      </c>
      <c r="P15" s="223" t="s">
        <v>339</v>
      </c>
    </row>
    <row r="16" spans="1:16" ht="12" customHeight="1">
      <c r="A16" s="10" t="s">
        <v>1156</v>
      </c>
      <c r="B16" s="223" t="s">
        <v>1157</v>
      </c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</row>
    <row r="17" spans="1:16" ht="12" customHeight="1">
      <c r="A17" s="10" t="s">
        <v>1158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</row>
    <row r="18" spans="1:16" ht="13.5" thickBot="1">
      <c r="A18" s="83" t="s">
        <v>1159</v>
      </c>
      <c r="B18" s="217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s="164" customFormat="1" ht="13.5" thickBot="1">
      <c r="A19" s="11">
        <v>1</v>
      </c>
      <c r="B19" s="105">
        <v>2</v>
      </c>
      <c r="C19" s="12">
        <v>3</v>
      </c>
      <c r="D19" s="12">
        <v>3</v>
      </c>
      <c r="E19" s="12">
        <v>4</v>
      </c>
      <c r="F19" s="12">
        <v>3</v>
      </c>
      <c r="G19" s="12">
        <v>4</v>
      </c>
      <c r="H19" s="12">
        <v>3</v>
      </c>
      <c r="I19" s="12">
        <v>4</v>
      </c>
      <c r="J19" s="12">
        <v>3</v>
      </c>
      <c r="K19" s="12">
        <v>4</v>
      </c>
      <c r="L19" s="12">
        <v>3</v>
      </c>
      <c r="M19" s="12">
        <v>4</v>
      </c>
      <c r="N19" s="12">
        <v>3</v>
      </c>
      <c r="O19" s="12">
        <v>4</v>
      </c>
      <c r="P19" s="12">
        <v>5</v>
      </c>
    </row>
    <row r="20" spans="1:17" s="15" customFormat="1" ht="17.25" customHeight="1">
      <c r="A20" s="13" t="s">
        <v>1160</v>
      </c>
      <c r="B20" s="106"/>
      <c r="C20" s="14">
        <f>C21+C532</f>
        <v>1036035664</v>
      </c>
      <c r="D20" s="14">
        <v>1051637752</v>
      </c>
      <c r="E20" s="14">
        <f aca="true" t="shared" si="0" ref="E20:J20">E21+E532</f>
        <v>115360855</v>
      </c>
      <c r="F20" s="14">
        <f t="shared" si="0"/>
        <v>1166998607</v>
      </c>
      <c r="G20" s="14">
        <f t="shared" si="0"/>
        <v>115470</v>
      </c>
      <c r="H20" s="14">
        <f t="shared" si="0"/>
        <v>1167114077</v>
      </c>
      <c r="I20" s="14">
        <f t="shared" si="0"/>
        <v>6038074</v>
      </c>
      <c r="J20" s="14">
        <f t="shared" si="0"/>
        <v>1173152151</v>
      </c>
      <c r="K20" s="14">
        <f aca="true" t="shared" si="1" ref="K20:P20">K21+K532</f>
        <v>0</v>
      </c>
      <c r="L20" s="14">
        <f t="shared" si="1"/>
        <v>1173152151</v>
      </c>
      <c r="M20" s="14">
        <f t="shared" si="1"/>
        <v>-2266618</v>
      </c>
      <c r="N20" s="14">
        <f t="shared" si="1"/>
        <v>1170885533</v>
      </c>
      <c r="O20" s="14">
        <f t="shared" si="1"/>
        <v>751500</v>
      </c>
      <c r="P20" s="14">
        <f t="shared" si="1"/>
        <v>1171637033</v>
      </c>
      <c r="Q20" s="214"/>
    </row>
    <row r="21" spans="1:16" s="18" customFormat="1" ht="14.25">
      <c r="A21" s="16" t="s">
        <v>1161</v>
      </c>
      <c r="B21" s="107"/>
      <c r="C21" s="17">
        <f>C23+C528</f>
        <v>684030282</v>
      </c>
      <c r="D21" s="17">
        <v>698051275</v>
      </c>
      <c r="E21" s="17">
        <f aca="true" t="shared" si="2" ref="E21:J21">E23+E528</f>
        <v>115060855</v>
      </c>
      <c r="F21" s="17">
        <f t="shared" si="2"/>
        <v>813112130</v>
      </c>
      <c r="G21" s="17">
        <f t="shared" si="2"/>
        <v>0</v>
      </c>
      <c r="H21" s="17">
        <f t="shared" si="2"/>
        <v>813112130</v>
      </c>
      <c r="I21" s="17">
        <f t="shared" si="2"/>
        <v>5678074</v>
      </c>
      <c r="J21" s="17">
        <f t="shared" si="2"/>
        <v>818790204</v>
      </c>
      <c r="K21" s="17">
        <f aca="true" t="shared" si="3" ref="K21:P21">K23+K528</f>
        <v>450000</v>
      </c>
      <c r="L21" s="17">
        <f t="shared" si="3"/>
        <v>819240204</v>
      </c>
      <c r="M21" s="17">
        <f t="shared" si="3"/>
        <v>20082</v>
      </c>
      <c r="N21" s="17">
        <f t="shared" si="3"/>
        <v>819260286</v>
      </c>
      <c r="O21" s="17">
        <f t="shared" si="3"/>
        <v>0</v>
      </c>
      <c r="P21" s="17">
        <f t="shared" si="3"/>
        <v>819260286</v>
      </c>
    </row>
    <row r="22" spans="1:16" s="1" customFormat="1" ht="12" customHeight="1">
      <c r="A22" s="19" t="s">
        <v>1162</v>
      </c>
      <c r="B22" s="108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 s="18" customFormat="1" ht="14.25">
      <c r="A23" s="21" t="s">
        <v>1163</v>
      </c>
      <c r="B23" s="109"/>
      <c r="C23" s="17">
        <f>C24+C27+C30+C81+C98+C117+C125+C141+C151+C158+C236+C257+C285+C306+C397+C448+C468</f>
        <v>684030282</v>
      </c>
      <c r="D23" s="17">
        <v>698051275</v>
      </c>
      <c r="E23" s="17">
        <f aca="true" t="shared" si="4" ref="E23:J23">E24+E27+E30+E81+E98+E117+E125+E141+E151+E158+E236+E257+E285+E306+E397+E448+E468</f>
        <v>115060855</v>
      </c>
      <c r="F23" s="17">
        <f t="shared" si="4"/>
        <v>813112130</v>
      </c>
      <c r="G23" s="17">
        <f t="shared" si="4"/>
        <v>0</v>
      </c>
      <c r="H23" s="17">
        <f t="shared" si="4"/>
        <v>813112130</v>
      </c>
      <c r="I23" s="17">
        <f t="shared" si="4"/>
        <v>5678074</v>
      </c>
      <c r="J23" s="17">
        <f t="shared" si="4"/>
        <v>818790204</v>
      </c>
      <c r="K23" s="17">
        <f aca="true" t="shared" si="5" ref="K23:P23">K24+K27+K30+K81+K98+K117+K125+K141+K151+K158+K236+K257+K285+K306+K397+K448+K468</f>
        <v>450000</v>
      </c>
      <c r="L23" s="17">
        <f t="shared" si="5"/>
        <v>819240204</v>
      </c>
      <c r="M23" s="17">
        <f t="shared" si="5"/>
        <v>20082</v>
      </c>
      <c r="N23" s="17">
        <f t="shared" si="5"/>
        <v>819260286</v>
      </c>
      <c r="O23" s="17">
        <f t="shared" si="5"/>
        <v>0</v>
      </c>
      <c r="P23" s="17">
        <f t="shared" si="5"/>
        <v>819260286</v>
      </c>
    </row>
    <row r="24" spans="1:16" s="1" customFormat="1" ht="31.5" customHeight="1">
      <c r="A24" s="22" t="s">
        <v>1164</v>
      </c>
      <c r="B24" s="23" t="s">
        <v>1165</v>
      </c>
      <c r="C24" s="24">
        <f aca="true" t="shared" si="6" ref="C24:P25">SUM(C25)</f>
        <v>415000</v>
      </c>
      <c r="D24" s="24">
        <v>415000</v>
      </c>
      <c r="E24" s="24">
        <f t="shared" si="6"/>
        <v>0</v>
      </c>
      <c r="F24" s="24">
        <f t="shared" si="6"/>
        <v>415000</v>
      </c>
      <c r="G24" s="24">
        <f t="shared" si="6"/>
        <v>0</v>
      </c>
      <c r="H24" s="24">
        <f t="shared" si="6"/>
        <v>415000</v>
      </c>
      <c r="I24" s="24">
        <f t="shared" si="6"/>
        <v>0</v>
      </c>
      <c r="J24" s="24">
        <f t="shared" si="6"/>
        <v>415000</v>
      </c>
      <c r="K24" s="24">
        <f t="shared" si="6"/>
        <v>0</v>
      </c>
      <c r="L24" s="24">
        <f t="shared" si="6"/>
        <v>415000</v>
      </c>
      <c r="M24" s="24">
        <f t="shared" si="6"/>
        <v>0</v>
      </c>
      <c r="N24" s="24">
        <f t="shared" si="6"/>
        <v>415000</v>
      </c>
      <c r="O24" s="24">
        <f t="shared" si="6"/>
        <v>0</v>
      </c>
      <c r="P24" s="24">
        <f t="shared" si="6"/>
        <v>415000</v>
      </c>
    </row>
    <row r="25" spans="1:16" s="1" customFormat="1" ht="12.75">
      <c r="A25" s="25" t="s">
        <v>1166</v>
      </c>
      <c r="B25" s="26" t="s">
        <v>1167</v>
      </c>
      <c r="C25" s="27">
        <f t="shared" si="6"/>
        <v>415000</v>
      </c>
      <c r="D25" s="27">
        <v>415000</v>
      </c>
      <c r="E25" s="27">
        <f t="shared" si="6"/>
        <v>0</v>
      </c>
      <c r="F25" s="27">
        <f t="shared" si="6"/>
        <v>415000</v>
      </c>
      <c r="G25" s="27">
        <f t="shared" si="6"/>
        <v>0</v>
      </c>
      <c r="H25" s="27">
        <f t="shared" si="6"/>
        <v>415000</v>
      </c>
      <c r="I25" s="27">
        <f t="shared" si="6"/>
        <v>0</v>
      </c>
      <c r="J25" s="27">
        <f t="shared" si="6"/>
        <v>415000</v>
      </c>
      <c r="K25" s="27">
        <f t="shared" si="6"/>
        <v>0</v>
      </c>
      <c r="L25" s="27">
        <f t="shared" si="6"/>
        <v>415000</v>
      </c>
      <c r="M25" s="27">
        <f t="shared" si="6"/>
        <v>0</v>
      </c>
      <c r="N25" s="27">
        <f t="shared" si="6"/>
        <v>415000</v>
      </c>
      <c r="O25" s="27">
        <f t="shared" si="6"/>
        <v>0</v>
      </c>
      <c r="P25" s="27">
        <f t="shared" si="6"/>
        <v>415000</v>
      </c>
    </row>
    <row r="26" spans="1:16" s="1" customFormat="1" ht="12.75" customHeight="1">
      <c r="A26" s="28" t="s">
        <v>1168</v>
      </c>
      <c r="B26" s="29" t="s">
        <v>1169</v>
      </c>
      <c r="C26" s="30">
        <v>415000</v>
      </c>
      <c r="D26" s="30">
        <v>415000</v>
      </c>
      <c r="E26" s="30"/>
      <c r="F26" s="30">
        <f>D26+E26</f>
        <v>415000</v>
      </c>
      <c r="G26" s="30"/>
      <c r="H26" s="30">
        <f>F26+G26</f>
        <v>415000</v>
      </c>
      <c r="I26" s="30"/>
      <c r="J26" s="30">
        <f>H26+I26</f>
        <v>415000</v>
      </c>
      <c r="K26" s="30"/>
      <c r="L26" s="30">
        <f>J26+K26</f>
        <v>415000</v>
      </c>
      <c r="M26" s="30"/>
      <c r="N26" s="30">
        <f>L26+M26</f>
        <v>415000</v>
      </c>
      <c r="O26" s="30"/>
      <c r="P26" s="30">
        <f>N26+O26</f>
        <v>415000</v>
      </c>
    </row>
    <row r="27" spans="1:16" s="1" customFormat="1" ht="31.5" customHeight="1" hidden="1">
      <c r="A27" s="31">
        <v>400</v>
      </c>
      <c r="B27" s="23" t="s">
        <v>1170</v>
      </c>
      <c r="C27" s="24">
        <v>0</v>
      </c>
      <c r="D27" s="24">
        <v>0</v>
      </c>
      <c r="E27" s="24">
        <f aca="true" t="shared" si="7" ref="E27:P28">SUM(E28)</f>
        <v>0</v>
      </c>
      <c r="F27" s="24">
        <f t="shared" si="7"/>
        <v>0</v>
      </c>
      <c r="G27" s="24">
        <f t="shared" si="7"/>
        <v>0</v>
      </c>
      <c r="H27" s="24">
        <f t="shared" si="7"/>
        <v>0</v>
      </c>
      <c r="I27" s="24">
        <f t="shared" si="7"/>
        <v>0</v>
      </c>
      <c r="J27" s="24">
        <f t="shared" si="7"/>
        <v>0</v>
      </c>
      <c r="K27" s="24">
        <f t="shared" si="7"/>
        <v>0</v>
      </c>
      <c r="L27" s="24">
        <f t="shared" si="7"/>
        <v>0</v>
      </c>
      <c r="M27" s="24">
        <f t="shared" si="7"/>
        <v>0</v>
      </c>
      <c r="N27" s="24">
        <f t="shared" si="7"/>
        <v>0</v>
      </c>
      <c r="O27" s="24">
        <f t="shared" si="7"/>
        <v>0</v>
      </c>
      <c r="P27" s="24">
        <f t="shared" si="7"/>
        <v>0</v>
      </c>
    </row>
    <row r="28" spans="1:16" s="1" customFormat="1" ht="12.75" hidden="1">
      <c r="A28" s="32">
        <v>40002</v>
      </c>
      <c r="B28" s="26" t="s">
        <v>1171</v>
      </c>
      <c r="C28" s="27">
        <v>0</v>
      </c>
      <c r="D28" s="27">
        <v>0</v>
      </c>
      <c r="E28" s="27">
        <f t="shared" si="7"/>
        <v>0</v>
      </c>
      <c r="F28" s="27">
        <f t="shared" si="7"/>
        <v>0</v>
      </c>
      <c r="G28" s="27">
        <f t="shared" si="7"/>
        <v>0</v>
      </c>
      <c r="H28" s="27">
        <f t="shared" si="7"/>
        <v>0</v>
      </c>
      <c r="I28" s="27">
        <f t="shared" si="7"/>
        <v>0</v>
      </c>
      <c r="J28" s="27">
        <f t="shared" si="7"/>
        <v>0</v>
      </c>
      <c r="K28" s="27">
        <f t="shared" si="7"/>
        <v>0</v>
      </c>
      <c r="L28" s="27">
        <f t="shared" si="7"/>
        <v>0</v>
      </c>
      <c r="M28" s="27">
        <f t="shared" si="7"/>
        <v>0</v>
      </c>
      <c r="N28" s="27">
        <f t="shared" si="7"/>
        <v>0</v>
      </c>
      <c r="O28" s="27">
        <f t="shared" si="7"/>
        <v>0</v>
      </c>
      <c r="P28" s="27">
        <f t="shared" si="7"/>
        <v>0</v>
      </c>
    </row>
    <row r="29" spans="1:16" s="1" customFormat="1" ht="22.5" hidden="1">
      <c r="A29" s="28" t="s">
        <v>1172</v>
      </c>
      <c r="B29" s="29" t="s">
        <v>1173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s="1" customFormat="1" ht="12.75">
      <c r="A30" s="31">
        <v>600</v>
      </c>
      <c r="B30" s="23" t="s">
        <v>1174</v>
      </c>
      <c r="C30" s="24">
        <f>C34+C43+C63+C69+C31</f>
        <v>68624310</v>
      </c>
      <c r="D30" s="24">
        <v>70335060</v>
      </c>
      <c r="E30" s="24">
        <f aca="true" t="shared" si="8" ref="E30:J30">E34+E43+E63+E69+E31</f>
        <v>36589136</v>
      </c>
      <c r="F30" s="24">
        <f t="shared" si="8"/>
        <v>106924196</v>
      </c>
      <c r="G30" s="24">
        <f t="shared" si="8"/>
        <v>0</v>
      </c>
      <c r="H30" s="24">
        <f t="shared" si="8"/>
        <v>106924196</v>
      </c>
      <c r="I30" s="24">
        <f t="shared" si="8"/>
        <v>0</v>
      </c>
      <c r="J30" s="24">
        <f t="shared" si="8"/>
        <v>106924196</v>
      </c>
      <c r="K30" s="24">
        <f aca="true" t="shared" si="9" ref="K30:P30">K34+K43+K63+K69+K31</f>
        <v>450000</v>
      </c>
      <c r="L30" s="24">
        <f t="shared" si="9"/>
        <v>107374196</v>
      </c>
      <c r="M30" s="24">
        <f t="shared" si="9"/>
        <v>-770000</v>
      </c>
      <c r="N30" s="24">
        <f t="shared" si="9"/>
        <v>106604196</v>
      </c>
      <c r="O30" s="24">
        <f t="shared" si="9"/>
        <v>0</v>
      </c>
      <c r="P30" s="24">
        <f t="shared" si="9"/>
        <v>106604196</v>
      </c>
    </row>
    <row r="31" spans="1:16" s="1" customFormat="1" ht="12.75" hidden="1">
      <c r="A31" s="32">
        <v>60004</v>
      </c>
      <c r="B31" s="26" t="s">
        <v>1175</v>
      </c>
      <c r="C31" s="27">
        <f>C32</f>
        <v>0</v>
      </c>
      <c r="D31" s="27">
        <v>0</v>
      </c>
      <c r="E31" s="27">
        <f aca="true" t="shared" si="10" ref="E31:P31">E32</f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0</v>
      </c>
      <c r="K31" s="27">
        <f t="shared" si="10"/>
        <v>0</v>
      </c>
      <c r="L31" s="27">
        <f t="shared" si="10"/>
        <v>0</v>
      </c>
      <c r="M31" s="27">
        <f t="shared" si="10"/>
        <v>0</v>
      </c>
      <c r="N31" s="27">
        <f t="shared" si="10"/>
        <v>0</v>
      </c>
      <c r="O31" s="27">
        <f t="shared" si="10"/>
        <v>0</v>
      </c>
      <c r="P31" s="27">
        <f t="shared" si="10"/>
        <v>0</v>
      </c>
    </row>
    <row r="32" spans="1:16" s="1" customFormat="1" ht="12.75" hidden="1">
      <c r="A32" s="33"/>
      <c r="B32" s="34" t="s">
        <v>999</v>
      </c>
      <c r="C32" s="35">
        <f>SUM(C33)</f>
        <v>0</v>
      </c>
      <c r="D32" s="35">
        <v>0</v>
      </c>
      <c r="E32" s="35">
        <f aca="true" t="shared" si="11" ref="E32:P32">SUM(E33)</f>
        <v>0</v>
      </c>
      <c r="F32" s="35">
        <f t="shared" si="11"/>
        <v>0</v>
      </c>
      <c r="G32" s="35">
        <f t="shared" si="11"/>
        <v>0</v>
      </c>
      <c r="H32" s="35">
        <f t="shared" si="11"/>
        <v>0</v>
      </c>
      <c r="I32" s="35">
        <f t="shared" si="11"/>
        <v>0</v>
      </c>
      <c r="J32" s="35">
        <f t="shared" si="11"/>
        <v>0</v>
      </c>
      <c r="K32" s="35">
        <f t="shared" si="11"/>
        <v>0</v>
      </c>
      <c r="L32" s="35">
        <f t="shared" si="11"/>
        <v>0</v>
      </c>
      <c r="M32" s="35">
        <f t="shared" si="11"/>
        <v>0</v>
      </c>
      <c r="N32" s="35">
        <f t="shared" si="11"/>
        <v>0</v>
      </c>
      <c r="O32" s="35">
        <f t="shared" si="11"/>
        <v>0</v>
      </c>
      <c r="P32" s="35">
        <f t="shared" si="11"/>
        <v>0</v>
      </c>
    </row>
    <row r="33" spans="1:16" s="1" customFormat="1" ht="12.75" hidden="1">
      <c r="A33" s="28" t="s">
        <v>997</v>
      </c>
      <c r="B33" s="29" t="s">
        <v>998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s="1" customFormat="1" ht="12.75">
      <c r="A34" s="32">
        <v>60004</v>
      </c>
      <c r="B34" s="26" t="s">
        <v>1211</v>
      </c>
      <c r="C34" s="27">
        <f>C35</f>
        <v>30129310</v>
      </c>
      <c r="D34" s="27">
        <v>30129310</v>
      </c>
      <c r="E34" s="27">
        <f aca="true" t="shared" si="12" ref="E34:P34">E35</f>
        <v>35639631</v>
      </c>
      <c r="F34" s="27">
        <f t="shared" si="12"/>
        <v>65768941</v>
      </c>
      <c r="G34" s="27">
        <f t="shared" si="12"/>
        <v>0</v>
      </c>
      <c r="H34" s="27">
        <f t="shared" si="12"/>
        <v>65768941</v>
      </c>
      <c r="I34" s="27">
        <f t="shared" si="12"/>
        <v>0</v>
      </c>
      <c r="J34" s="27">
        <f t="shared" si="12"/>
        <v>65768941</v>
      </c>
      <c r="K34" s="27">
        <f t="shared" si="12"/>
        <v>0</v>
      </c>
      <c r="L34" s="27">
        <f t="shared" si="12"/>
        <v>65768941</v>
      </c>
      <c r="M34" s="27">
        <f t="shared" si="12"/>
        <v>40000</v>
      </c>
      <c r="N34" s="27">
        <f t="shared" si="12"/>
        <v>65808941</v>
      </c>
      <c r="O34" s="27">
        <f t="shared" si="12"/>
        <v>0</v>
      </c>
      <c r="P34" s="27">
        <f t="shared" si="12"/>
        <v>65808941</v>
      </c>
    </row>
    <row r="35" spans="1:16" s="1" customFormat="1" ht="12.75">
      <c r="A35" s="33"/>
      <c r="B35" s="34" t="s">
        <v>999</v>
      </c>
      <c r="C35" s="35">
        <f>SUM(C36:C42)</f>
        <v>30129310</v>
      </c>
      <c r="D35" s="35">
        <v>30129310</v>
      </c>
      <c r="E35" s="35">
        <f aca="true" t="shared" si="13" ref="E35:J35">SUM(E36:E42)</f>
        <v>35639631</v>
      </c>
      <c r="F35" s="35">
        <f t="shared" si="13"/>
        <v>65768941</v>
      </c>
      <c r="G35" s="35">
        <f t="shared" si="13"/>
        <v>0</v>
      </c>
      <c r="H35" s="35">
        <f t="shared" si="13"/>
        <v>65768941</v>
      </c>
      <c r="I35" s="35">
        <f t="shared" si="13"/>
        <v>0</v>
      </c>
      <c r="J35" s="35">
        <f t="shared" si="13"/>
        <v>65768941</v>
      </c>
      <c r="K35" s="35">
        <f aca="true" t="shared" si="14" ref="K35:P35">SUM(K36:K42)</f>
        <v>0</v>
      </c>
      <c r="L35" s="35">
        <f t="shared" si="14"/>
        <v>65768941</v>
      </c>
      <c r="M35" s="35">
        <f t="shared" si="14"/>
        <v>40000</v>
      </c>
      <c r="N35" s="35">
        <f t="shared" si="14"/>
        <v>65808941</v>
      </c>
      <c r="O35" s="35">
        <f t="shared" si="14"/>
        <v>0</v>
      </c>
      <c r="P35" s="35">
        <f t="shared" si="14"/>
        <v>65808941</v>
      </c>
    </row>
    <row r="36" spans="1:16" s="1" customFormat="1" ht="24">
      <c r="A36" s="36" t="s">
        <v>132</v>
      </c>
      <c r="B36" s="29" t="s">
        <v>1103</v>
      </c>
      <c r="C36" s="30">
        <v>3237260</v>
      </c>
      <c r="D36" s="30">
        <v>3237260</v>
      </c>
      <c r="E36" s="30">
        <f>9684668</f>
        <v>9684668</v>
      </c>
      <c r="F36" s="30">
        <f aca="true" t="shared" si="15" ref="F36:F42">D36+E36</f>
        <v>12921928</v>
      </c>
      <c r="G36" s="30"/>
      <c r="H36" s="30">
        <f aca="true" t="shared" si="16" ref="H36:H42">F36+G36</f>
        <v>12921928</v>
      </c>
      <c r="I36" s="30"/>
      <c r="J36" s="30">
        <f aca="true" t="shared" si="17" ref="J36:J42">H36+I36</f>
        <v>12921928</v>
      </c>
      <c r="K36" s="30"/>
      <c r="L36" s="30">
        <f aca="true" t="shared" si="18" ref="L36:L42">J36+K36</f>
        <v>12921928</v>
      </c>
      <c r="M36" s="30"/>
      <c r="N36" s="30">
        <f aca="true" t="shared" si="19" ref="N36:N42">L36+M36</f>
        <v>12921928</v>
      </c>
      <c r="O36" s="30"/>
      <c r="P36" s="30">
        <f aca="true" t="shared" si="20" ref="P36:P42">N36+O36</f>
        <v>12921928</v>
      </c>
    </row>
    <row r="37" spans="1:16" s="1" customFormat="1" ht="12.75">
      <c r="A37" s="36" t="s">
        <v>166</v>
      </c>
      <c r="B37" s="29" t="s">
        <v>1191</v>
      </c>
      <c r="C37" s="30"/>
      <c r="D37" s="30">
        <v>0</v>
      </c>
      <c r="E37" s="30">
        <f>250000</f>
        <v>250000</v>
      </c>
      <c r="F37" s="30">
        <f t="shared" si="15"/>
        <v>250000</v>
      </c>
      <c r="G37" s="30"/>
      <c r="H37" s="30">
        <f t="shared" si="16"/>
        <v>250000</v>
      </c>
      <c r="I37" s="30"/>
      <c r="J37" s="30">
        <f t="shared" si="17"/>
        <v>250000</v>
      </c>
      <c r="K37" s="30"/>
      <c r="L37" s="30">
        <f t="shared" si="18"/>
        <v>250000</v>
      </c>
      <c r="M37" s="30"/>
      <c r="N37" s="30">
        <f t="shared" si="19"/>
        <v>250000</v>
      </c>
      <c r="O37" s="30"/>
      <c r="P37" s="30">
        <f t="shared" si="20"/>
        <v>250000</v>
      </c>
    </row>
    <row r="38" spans="1:16" s="1" customFormat="1" ht="12.75">
      <c r="A38" s="36" t="s">
        <v>133</v>
      </c>
      <c r="B38" s="29" t="s">
        <v>1131</v>
      </c>
      <c r="C38" s="30">
        <v>5040000</v>
      </c>
      <c r="D38" s="30">
        <v>5040000</v>
      </c>
      <c r="E38" s="30">
        <f>10879616</f>
        <v>10879616</v>
      </c>
      <c r="F38" s="30">
        <f t="shared" si="15"/>
        <v>15919616</v>
      </c>
      <c r="G38" s="30"/>
      <c r="H38" s="30">
        <f t="shared" si="16"/>
        <v>15919616</v>
      </c>
      <c r="I38" s="30"/>
      <c r="J38" s="30">
        <f t="shared" si="17"/>
        <v>15919616</v>
      </c>
      <c r="K38" s="30"/>
      <c r="L38" s="30">
        <f t="shared" si="18"/>
        <v>15919616</v>
      </c>
      <c r="M38" s="30"/>
      <c r="N38" s="30">
        <f t="shared" si="19"/>
        <v>15919616</v>
      </c>
      <c r="O38" s="30"/>
      <c r="P38" s="30">
        <f t="shared" si="20"/>
        <v>15919616</v>
      </c>
    </row>
    <row r="39" spans="1:16" s="1" customFormat="1" ht="12.75">
      <c r="A39" s="36" t="s">
        <v>167</v>
      </c>
      <c r="B39" s="29" t="s">
        <v>227</v>
      </c>
      <c r="C39" s="30"/>
      <c r="D39" s="30">
        <v>0</v>
      </c>
      <c r="E39" s="30">
        <f>109879</f>
        <v>109879</v>
      </c>
      <c r="F39" s="30">
        <f t="shared" si="15"/>
        <v>109879</v>
      </c>
      <c r="G39" s="30"/>
      <c r="H39" s="30">
        <f t="shared" si="16"/>
        <v>109879</v>
      </c>
      <c r="I39" s="30"/>
      <c r="J39" s="30">
        <f t="shared" si="17"/>
        <v>109879</v>
      </c>
      <c r="K39" s="30"/>
      <c r="L39" s="30">
        <f t="shared" si="18"/>
        <v>109879</v>
      </c>
      <c r="M39" s="30">
        <v>40000</v>
      </c>
      <c r="N39" s="30">
        <f t="shared" si="19"/>
        <v>149879</v>
      </c>
      <c r="O39" s="30"/>
      <c r="P39" s="30">
        <f t="shared" si="20"/>
        <v>149879</v>
      </c>
    </row>
    <row r="40" spans="1:16" s="1" customFormat="1" ht="12.75" hidden="1">
      <c r="A40" s="36" t="s">
        <v>168</v>
      </c>
      <c r="B40" s="29" t="s">
        <v>169</v>
      </c>
      <c r="C40" s="30"/>
      <c r="D40" s="30"/>
      <c r="E40" s="30"/>
      <c r="F40" s="30">
        <f t="shared" si="15"/>
        <v>0</v>
      </c>
      <c r="G40" s="30"/>
      <c r="H40" s="30">
        <f t="shared" si="16"/>
        <v>0</v>
      </c>
      <c r="I40" s="30"/>
      <c r="J40" s="30">
        <f t="shared" si="17"/>
        <v>0</v>
      </c>
      <c r="K40" s="30"/>
      <c r="L40" s="30">
        <f t="shared" si="18"/>
        <v>0</v>
      </c>
      <c r="M40" s="30"/>
      <c r="N40" s="30">
        <f t="shared" si="19"/>
        <v>0</v>
      </c>
      <c r="O40" s="30"/>
      <c r="P40" s="30">
        <f t="shared" si="20"/>
        <v>0</v>
      </c>
    </row>
    <row r="41" spans="1:16" s="1" customFormat="1" ht="24">
      <c r="A41" s="36" t="s">
        <v>134</v>
      </c>
      <c r="B41" s="79" t="s">
        <v>1132</v>
      </c>
      <c r="C41" s="30">
        <v>17941430</v>
      </c>
      <c r="D41" s="30">
        <v>17941430</v>
      </c>
      <c r="E41" s="30">
        <f>15183051</f>
        <v>15183051</v>
      </c>
      <c r="F41" s="30">
        <f t="shared" si="15"/>
        <v>33124481</v>
      </c>
      <c r="G41" s="30"/>
      <c r="H41" s="30">
        <f t="shared" si="16"/>
        <v>33124481</v>
      </c>
      <c r="I41" s="30"/>
      <c r="J41" s="30">
        <f t="shared" si="17"/>
        <v>33124481</v>
      </c>
      <c r="K41" s="30"/>
      <c r="L41" s="30">
        <f t="shared" si="18"/>
        <v>33124481</v>
      </c>
      <c r="M41" s="30"/>
      <c r="N41" s="30">
        <f t="shared" si="19"/>
        <v>33124481</v>
      </c>
      <c r="O41" s="30"/>
      <c r="P41" s="30">
        <f t="shared" si="20"/>
        <v>33124481</v>
      </c>
    </row>
    <row r="42" spans="1:16" s="1" customFormat="1" ht="12.75" customHeight="1">
      <c r="A42" s="28" t="s">
        <v>13</v>
      </c>
      <c r="B42" s="29" t="s">
        <v>14</v>
      </c>
      <c r="C42" s="30">
        <v>3910620</v>
      </c>
      <c r="D42" s="30">
        <v>3910620</v>
      </c>
      <c r="E42" s="30">
        <f>-467583</f>
        <v>-467583</v>
      </c>
      <c r="F42" s="30">
        <f t="shared" si="15"/>
        <v>3443037</v>
      </c>
      <c r="G42" s="30"/>
      <c r="H42" s="30">
        <f t="shared" si="16"/>
        <v>3443037</v>
      </c>
      <c r="I42" s="30"/>
      <c r="J42" s="30">
        <f t="shared" si="17"/>
        <v>3443037</v>
      </c>
      <c r="K42" s="30"/>
      <c r="L42" s="30">
        <f t="shared" si="18"/>
        <v>3443037</v>
      </c>
      <c r="M42" s="30"/>
      <c r="N42" s="30">
        <f t="shared" si="19"/>
        <v>3443037</v>
      </c>
      <c r="O42" s="30"/>
      <c r="P42" s="30">
        <f t="shared" si="20"/>
        <v>3443037</v>
      </c>
    </row>
    <row r="43" spans="1:16" s="1" customFormat="1" ht="12.75">
      <c r="A43" s="32">
        <v>60016</v>
      </c>
      <c r="B43" s="26" t="s">
        <v>1175</v>
      </c>
      <c r="C43" s="27">
        <f>C44+C60+C58</f>
        <v>24845000</v>
      </c>
      <c r="D43" s="27">
        <v>26555750</v>
      </c>
      <c r="E43" s="27">
        <f aca="true" t="shared" si="21" ref="E43:J43">E44+E56+E60+E58</f>
        <v>-450495</v>
      </c>
      <c r="F43" s="27">
        <f t="shared" si="21"/>
        <v>26105255</v>
      </c>
      <c r="G43" s="27">
        <f t="shared" si="21"/>
        <v>0</v>
      </c>
      <c r="H43" s="27">
        <f t="shared" si="21"/>
        <v>26105255</v>
      </c>
      <c r="I43" s="27">
        <f t="shared" si="21"/>
        <v>0</v>
      </c>
      <c r="J43" s="27">
        <f t="shared" si="21"/>
        <v>26105255</v>
      </c>
      <c r="K43" s="27">
        <f aca="true" t="shared" si="22" ref="K43:P43">K44+K56+K60+K58</f>
        <v>0</v>
      </c>
      <c r="L43" s="27">
        <f t="shared" si="22"/>
        <v>26105255</v>
      </c>
      <c r="M43" s="27">
        <f t="shared" si="22"/>
        <v>-810000</v>
      </c>
      <c r="N43" s="27">
        <f t="shared" si="22"/>
        <v>25295255</v>
      </c>
      <c r="O43" s="27">
        <f t="shared" si="22"/>
        <v>0</v>
      </c>
      <c r="P43" s="27">
        <f t="shared" si="22"/>
        <v>25295255</v>
      </c>
    </row>
    <row r="44" spans="1:16" s="1" customFormat="1" ht="12.75">
      <c r="A44" s="33"/>
      <c r="B44" s="34" t="s">
        <v>1176</v>
      </c>
      <c r="C44" s="35">
        <f>SUM(C45:C57)</f>
        <v>23445000</v>
      </c>
      <c r="D44" s="35">
        <v>25145000</v>
      </c>
      <c r="E44" s="35">
        <f aca="true" t="shared" si="23" ref="E44:J44">SUM(E45:E55)</f>
        <v>0</v>
      </c>
      <c r="F44" s="35">
        <f t="shared" si="23"/>
        <v>25145000</v>
      </c>
      <c r="G44" s="35">
        <f t="shared" si="23"/>
        <v>0</v>
      </c>
      <c r="H44" s="35">
        <f t="shared" si="23"/>
        <v>25145000</v>
      </c>
      <c r="I44" s="35">
        <f t="shared" si="23"/>
        <v>0</v>
      </c>
      <c r="J44" s="35">
        <f t="shared" si="23"/>
        <v>25145000</v>
      </c>
      <c r="K44" s="35">
        <f aca="true" t="shared" si="24" ref="K44:P44">SUM(K45:K55)</f>
        <v>0</v>
      </c>
      <c r="L44" s="35">
        <f t="shared" si="24"/>
        <v>25145000</v>
      </c>
      <c r="M44" s="35">
        <f t="shared" si="24"/>
        <v>-810000</v>
      </c>
      <c r="N44" s="35">
        <f t="shared" si="24"/>
        <v>24335000</v>
      </c>
      <c r="O44" s="35">
        <f t="shared" si="24"/>
        <v>0</v>
      </c>
      <c r="P44" s="35">
        <f t="shared" si="24"/>
        <v>24335000</v>
      </c>
    </row>
    <row r="45" spans="1:16" s="1" customFormat="1" ht="12.75" customHeight="1">
      <c r="A45" s="28" t="s">
        <v>1177</v>
      </c>
      <c r="B45" s="29" t="s">
        <v>1178</v>
      </c>
      <c r="C45" s="30">
        <v>8500000</v>
      </c>
      <c r="D45" s="30">
        <v>8500000</v>
      </c>
      <c r="E45" s="30"/>
      <c r="F45" s="30">
        <f aca="true" t="shared" si="25" ref="F45:F56">D45+E45</f>
        <v>8500000</v>
      </c>
      <c r="G45" s="30"/>
      <c r="H45" s="30">
        <f aca="true" t="shared" si="26" ref="H45:H56">F45+G45</f>
        <v>8500000</v>
      </c>
      <c r="I45" s="30"/>
      <c r="J45" s="30">
        <f aca="true" t="shared" si="27" ref="J45:J56">H45+I45</f>
        <v>8500000</v>
      </c>
      <c r="K45" s="30"/>
      <c r="L45" s="30">
        <f aca="true" t="shared" si="28" ref="L45:L56">J45+K45</f>
        <v>8500000</v>
      </c>
      <c r="M45" s="30"/>
      <c r="N45" s="30">
        <f aca="true" t="shared" si="29" ref="N45:N56">L45+M45</f>
        <v>8500000</v>
      </c>
      <c r="O45" s="30"/>
      <c r="P45" s="30">
        <f aca="true" t="shared" si="30" ref="P45:P56">N45+O45</f>
        <v>8500000</v>
      </c>
    </row>
    <row r="46" spans="1:16" s="1" customFormat="1" ht="12.75" customHeight="1">
      <c r="A46" s="28" t="s">
        <v>1179</v>
      </c>
      <c r="B46" s="29" t="s">
        <v>1180</v>
      </c>
      <c r="C46" s="30">
        <v>1000000</v>
      </c>
      <c r="D46" s="30">
        <v>1000000</v>
      </c>
      <c r="E46" s="30"/>
      <c r="F46" s="30">
        <f t="shared" si="25"/>
        <v>1000000</v>
      </c>
      <c r="G46" s="30"/>
      <c r="H46" s="30">
        <f t="shared" si="26"/>
        <v>1000000</v>
      </c>
      <c r="I46" s="30"/>
      <c r="J46" s="30">
        <f t="shared" si="27"/>
        <v>1000000</v>
      </c>
      <c r="K46" s="30"/>
      <c r="L46" s="30">
        <f t="shared" si="28"/>
        <v>1000000</v>
      </c>
      <c r="M46" s="30"/>
      <c r="N46" s="30">
        <f t="shared" si="29"/>
        <v>1000000</v>
      </c>
      <c r="O46" s="30"/>
      <c r="P46" s="30">
        <f t="shared" si="30"/>
        <v>1000000</v>
      </c>
    </row>
    <row r="47" spans="1:16" s="1" customFormat="1" ht="21.75" customHeight="1">
      <c r="A47" s="28" t="s">
        <v>1181</v>
      </c>
      <c r="B47" s="29" t="s">
        <v>1182</v>
      </c>
      <c r="C47" s="30">
        <v>1000000</v>
      </c>
      <c r="D47" s="30">
        <v>1000000</v>
      </c>
      <c r="E47" s="30"/>
      <c r="F47" s="30">
        <f t="shared" si="25"/>
        <v>1000000</v>
      </c>
      <c r="G47" s="30"/>
      <c r="H47" s="30">
        <f t="shared" si="26"/>
        <v>1000000</v>
      </c>
      <c r="I47" s="30"/>
      <c r="J47" s="30">
        <f t="shared" si="27"/>
        <v>1000000</v>
      </c>
      <c r="K47" s="30"/>
      <c r="L47" s="30">
        <f t="shared" si="28"/>
        <v>1000000</v>
      </c>
      <c r="M47" s="30"/>
      <c r="N47" s="30">
        <f t="shared" si="29"/>
        <v>1000000</v>
      </c>
      <c r="O47" s="30"/>
      <c r="P47" s="30">
        <f t="shared" si="30"/>
        <v>1000000</v>
      </c>
    </row>
    <row r="48" spans="1:16" s="1" customFormat="1" ht="12.75">
      <c r="A48" s="28" t="s">
        <v>1096</v>
      </c>
      <c r="B48" s="29" t="s">
        <v>1097</v>
      </c>
      <c r="C48" s="30">
        <v>910000</v>
      </c>
      <c r="D48" s="30">
        <v>910000</v>
      </c>
      <c r="E48" s="30"/>
      <c r="F48" s="30">
        <f t="shared" si="25"/>
        <v>910000</v>
      </c>
      <c r="G48" s="30"/>
      <c r="H48" s="30">
        <f t="shared" si="26"/>
        <v>910000</v>
      </c>
      <c r="I48" s="30"/>
      <c r="J48" s="30">
        <f t="shared" si="27"/>
        <v>910000</v>
      </c>
      <c r="K48" s="30"/>
      <c r="L48" s="30">
        <f t="shared" si="28"/>
        <v>910000</v>
      </c>
      <c r="M48" s="30">
        <v>-810000</v>
      </c>
      <c r="N48" s="30">
        <f t="shared" si="29"/>
        <v>100000</v>
      </c>
      <c r="O48" s="30"/>
      <c r="P48" s="30">
        <f t="shared" si="30"/>
        <v>100000</v>
      </c>
    </row>
    <row r="49" spans="1:16" s="1" customFormat="1" ht="12.75" hidden="1">
      <c r="A49" s="28" t="s">
        <v>1183</v>
      </c>
      <c r="B49" s="29" t="s">
        <v>1184</v>
      </c>
      <c r="C49" s="30">
        <v>0</v>
      </c>
      <c r="D49" s="30">
        <v>0</v>
      </c>
      <c r="E49" s="30"/>
      <c r="F49" s="30">
        <f t="shared" si="25"/>
        <v>0</v>
      </c>
      <c r="G49" s="30"/>
      <c r="H49" s="30">
        <f t="shared" si="26"/>
        <v>0</v>
      </c>
      <c r="I49" s="30"/>
      <c r="J49" s="30">
        <f t="shared" si="27"/>
        <v>0</v>
      </c>
      <c r="K49" s="30"/>
      <c r="L49" s="30">
        <f t="shared" si="28"/>
        <v>0</v>
      </c>
      <c r="M49" s="30"/>
      <c r="N49" s="30">
        <f t="shared" si="29"/>
        <v>0</v>
      </c>
      <c r="O49" s="30"/>
      <c r="P49" s="30">
        <f t="shared" si="30"/>
        <v>0</v>
      </c>
    </row>
    <row r="50" spans="1:16" s="1" customFormat="1" ht="12.75" hidden="1">
      <c r="A50" s="28" t="s">
        <v>1185</v>
      </c>
      <c r="B50" s="29" t="s">
        <v>1186</v>
      </c>
      <c r="C50" s="30">
        <v>0</v>
      </c>
      <c r="D50" s="30">
        <v>0</v>
      </c>
      <c r="E50" s="30"/>
      <c r="F50" s="30">
        <f t="shared" si="25"/>
        <v>0</v>
      </c>
      <c r="G50" s="30"/>
      <c r="H50" s="30">
        <f t="shared" si="26"/>
        <v>0</v>
      </c>
      <c r="I50" s="30"/>
      <c r="J50" s="30">
        <f t="shared" si="27"/>
        <v>0</v>
      </c>
      <c r="K50" s="30"/>
      <c r="L50" s="30">
        <f t="shared" si="28"/>
        <v>0</v>
      </c>
      <c r="M50" s="30"/>
      <c r="N50" s="30">
        <f t="shared" si="29"/>
        <v>0</v>
      </c>
      <c r="O50" s="30"/>
      <c r="P50" s="30">
        <f t="shared" si="30"/>
        <v>0</v>
      </c>
    </row>
    <row r="51" spans="1:16" s="1" customFormat="1" ht="12.75">
      <c r="A51" s="28" t="s">
        <v>1187</v>
      </c>
      <c r="B51" s="29" t="s">
        <v>1188</v>
      </c>
      <c r="C51" s="30">
        <v>535000</v>
      </c>
      <c r="D51" s="30">
        <v>535000</v>
      </c>
      <c r="E51" s="30"/>
      <c r="F51" s="30">
        <f t="shared" si="25"/>
        <v>535000</v>
      </c>
      <c r="G51" s="30"/>
      <c r="H51" s="30">
        <f t="shared" si="26"/>
        <v>535000</v>
      </c>
      <c r="I51" s="30"/>
      <c r="J51" s="30">
        <f t="shared" si="27"/>
        <v>535000</v>
      </c>
      <c r="K51" s="30"/>
      <c r="L51" s="30">
        <f t="shared" si="28"/>
        <v>535000</v>
      </c>
      <c r="M51" s="30"/>
      <c r="N51" s="30">
        <f t="shared" si="29"/>
        <v>535000</v>
      </c>
      <c r="O51" s="30"/>
      <c r="P51" s="30">
        <f t="shared" si="30"/>
        <v>535000</v>
      </c>
    </row>
    <row r="52" spans="1:16" s="1" customFormat="1" ht="21" customHeight="1" hidden="1">
      <c r="A52" s="28" t="s">
        <v>1189</v>
      </c>
      <c r="B52" s="29" t="s">
        <v>1192</v>
      </c>
      <c r="C52" s="30">
        <v>0</v>
      </c>
      <c r="D52" s="30">
        <v>0</v>
      </c>
      <c r="E52" s="30"/>
      <c r="F52" s="30">
        <f t="shared" si="25"/>
        <v>0</v>
      </c>
      <c r="G52" s="30"/>
      <c r="H52" s="30">
        <f t="shared" si="26"/>
        <v>0</v>
      </c>
      <c r="I52" s="30"/>
      <c r="J52" s="30">
        <f t="shared" si="27"/>
        <v>0</v>
      </c>
      <c r="K52" s="30"/>
      <c r="L52" s="30">
        <f t="shared" si="28"/>
        <v>0</v>
      </c>
      <c r="M52" s="30"/>
      <c r="N52" s="30">
        <f t="shared" si="29"/>
        <v>0</v>
      </c>
      <c r="O52" s="30"/>
      <c r="P52" s="30">
        <f t="shared" si="30"/>
        <v>0</v>
      </c>
    </row>
    <row r="53" spans="1:16" s="1" customFormat="1" ht="12.75" hidden="1">
      <c r="A53" s="28" t="s">
        <v>1193</v>
      </c>
      <c r="B53" s="29" t="s">
        <v>1194</v>
      </c>
      <c r="C53" s="30">
        <v>0</v>
      </c>
      <c r="D53" s="30">
        <v>0</v>
      </c>
      <c r="E53" s="30"/>
      <c r="F53" s="30">
        <f t="shared" si="25"/>
        <v>0</v>
      </c>
      <c r="G53" s="30"/>
      <c r="H53" s="30">
        <f t="shared" si="26"/>
        <v>0</v>
      </c>
      <c r="I53" s="30"/>
      <c r="J53" s="30">
        <f t="shared" si="27"/>
        <v>0</v>
      </c>
      <c r="K53" s="30"/>
      <c r="L53" s="30">
        <f t="shared" si="28"/>
        <v>0</v>
      </c>
      <c r="M53" s="30"/>
      <c r="N53" s="30">
        <f t="shared" si="29"/>
        <v>0</v>
      </c>
      <c r="O53" s="30"/>
      <c r="P53" s="30">
        <f t="shared" si="30"/>
        <v>0</v>
      </c>
    </row>
    <row r="54" spans="1:16" s="39" customFormat="1" ht="12.75">
      <c r="A54" s="36" t="s">
        <v>1195</v>
      </c>
      <c r="B54" s="37" t="s">
        <v>1196</v>
      </c>
      <c r="C54" s="30">
        <v>6500000</v>
      </c>
      <c r="D54" s="30">
        <v>6500000</v>
      </c>
      <c r="E54" s="38"/>
      <c r="F54" s="30">
        <f t="shared" si="25"/>
        <v>6500000</v>
      </c>
      <c r="G54" s="38"/>
      <c r="H54" s="30">
        <f t="shared" si="26"/>
        <v>6500000</v>
      </c>
      <c r="I54" s="38"/>
      <c r="J54" s="30">
        <f t="shared" si="27"/>
        <v>6500000</v>
      </c>
      <c r="K54" s="38"/>
      <c r="L54" s="30">
        <f t="shared" si="28"/>
        <v>6500000</v>
      </c>
      <c r="M54" s="38"/>
      <c r="N54" s="30">
        <f t="shared" si="29"/>
        <v>6500000</v>
      </c>
      <c r="O54" s="38"/>
      <c r="P54" s="30">
        <f t="shared" si="30"/>
        <v>6500000</v>
      </c>
    </row>
    <row r="55" spans="1:16" s="39" customFormat="1" ht="15.75" customHeight="1">
      <c r="A55" s="36" t="s">
        <v>170</v>
      </c>
      <c r="B55" s="37" t="s">
        <v>171</v>
      </c>
      <c r="C55" s="30">
        <v>5000000</v>
      </c>
      <c r="D55" s="30">
        <v>6700000</v>
      </c>
      <c r="E55" s="38"/>
      <c r="F55" s="30">
        <f t="shared" si="25"/>
        <v>6700000</v>
      </c>
      <c r="G55" s="38"/>
      <c r="H55" s="30">
        <f t="shared" si="26"/>
        <v>6700000</v>
      </c>
      <c r="I55" s="38"/>
      <c r="J55" s="30">
        <f t="shared" si="27"/>
        <v>6700000</v>
      </c>
      <c r="K55" s="38"/>
      <c r="L55" s="30">
        <f t="shared" si="28"/>
        <v>6700000</v>
      </c>
      <c r="M55" s="38"/>
      <c r="N55" s="30">
        <f t="shared" si="29"/>
        <v>6700000</v>
      </c>
      <c r="O55" s="38"/>
      <c r="P55" s="30">
        <f t="shared" si="30"/>
        <v>6700000</v>
      </c>
    </row>
    <row r="56" spans="1:16" s="39" customFormat="1" ht="15.75" customHeight="1">
      <c r="A56" s="36"/>
      <c r="B56" s="34" t="s">
        <v>1110</v>
      </c>
      <c r="C56" s="40">
        <v>0</v>
      </c>
      <c r="D56" s="40">
        <v>10750</v>
      </c>
      <c r="E56" s="40">
        <f>E57</f>
        <v>0</v>
      </c>
      <c r="F56" s="40">
        <f t="shared" si="25"/>
        <v>10750</v>
      </c>
      <c r="G56" s="40">
        <f>G57</f>
        <v>0</v>
      </c>
      <c r="H56" s="40">
        <f t="shared" si="26"/>
        <v>10750</v>
      </c>
      <c r="I56" s="40">
        <f>I57</f>
        <v>0</v>
      </c>
      <c r="J56" s="40">
        <f t="shared" si="27"/>
        <v>10750</v>
      </c>
      <c r="K56" s="40">
        <f>K57</f>
        <v>0</v>
      </c>
      <c r="L56" s="40">
        <f t="shared" si="28"/>
        <v>10750</v>
      </c>
      <c r="M56" s="40">
        <f>M57</f>
        <v>0</v>
      </c>
      <c r="N56" s="40">
        <f t="shared" si="29"/>
        <v>10750</v>
      </c>
      <c r="O56" s="40">
        <f>O57</f>
        <v>0</v>
      </c>
      <c r="P56" s="40">
        <f t="shared" si="30"/>
        <v>10750</v>
      </c>
    </row>
    <row r="57" spans="1:16" s="1" customFormat="1" ht="15.75" customHeight="1">
      <c r="A57" s="28" t="s">
        <v>1111</v>
      </c>
      <c r="B57" s="29" t="s">
        <v>1112</v>
      </c>
      <c r="C57" s="30">
        <v>0</v>
      </c>
      <c r="D57" s="30">
        <v>10750</v>
      </c>
      <c r="E57" s="30"/>
      <c r="F57" s="30">
        <f>D57+E57</f>
        <v>10750</v>
      </c>
      <c r="G57" s="30"/>
      <c r="H57" s="30">
        <f>F57+G57</f>
        <v>10750</v>
      </c>
      <c r="I57" s="30"/>
      <c r="J57" s="30">
        <f>H57+I57</f>
        <v>10750</v>
      </c>
      <c r="K57" s="30"/>
      <c r="L57" s="30">
        <f>J57+K57</f>
        <v>10750</v>
      </c>
      <c r="M57" s="30"/>
      <c r="N57" s="30">
        <f>L57+M57</f>
        <v>10750</v>
      </c>
      <c r="O57" s="30"/>
      <c r="P57" s="30">
        <f>N57+O57</f>
        <v>10750</v>
      </c>
    </row>
    <row r="58" spans="1:16" s="1" customFormat="1" ht="12.75">
      <c r="A58" s="33"/>
      <c r="B58" s="88" t="s">
        <v>1197</v>
      </c>
      <c r="C58" s="40">
        <f>SUM(C59:C59)</f>
        <v>1400000</v>
      </c>
      <c r="D58" s="40">
        <f aca="true" t="shared" si="31" ref="D58:P58">D59</f>
        <v>1400000</v>
      </c>
      <c r="E58" s="40">
        <f t="shared" si="31"/>
        <v>-450495</v>
      </c>
      <c r="F58" s="40">
        <f t="shared" si="31"/>
        <v>949505</v>
      </c>
      <c r="G58" s="40">
        <f t="shared" si="31"/>
        <v>0</v>
      </c>
      <c r="H58" s="40">
        <f t="shared" si="31"/>
        <v>949505</v>
      </c>
      <c r="I58" s="40">
        <f t="shared" si="31"/>
        <v>0</v>
      </c>
      <c r="J58" s="40">
        <f t="shared" si="31"/>
        <v>949505</v>
      </c>
      <c r="K58" s="40">
        <f t="shared" si="31"/>
        <v>0</v>
      </c>
      <c r="L58" s="40">
        <f t="shared" si="31"/>
        <v>949505</v>
      </c>
      <c r="M58" s="40">
        <f t="shared" si="31"/>
        <v>0</v>
      </c>
      <c r="N58" s="40">
        <f t="shared" si="31"/>
        <v>949505</v>
      </c>
      <c r="O58" s="40">
        <f t="shared" si="31"/>
        <v>0</v>
      </c>
      <c r="P58" s="40">
        <f t="shared" si="31"/>
        <v>949505</v>
      </c>
    </row>
    <row r="59" spans="1:16" s="41" customFormat="1" ht="12">
      <c r="A59" s="28" t="s">
        <v>1198</v>
      </c>
      <c r="B59" s="29" t="s">
        <v>1199</v>
      </c>
      <c r="C59" s="30">
        <v>1400000</v>
      </c>
      <c r="D59" s="30">
        <v>1400000</v>
      </c>
      <c r="E59" s="30">
        <f>-450495</f>
        <v>-450495</v>
      </c>
      <c r="F59" s="30">
        <f>D59+E59</f>
        <v>949505</v>
      </c>
      <c r="G59" s="30"/>
      <c r="H59" s="30">
        <f>F59+G59</f>
        <v>949505</v>
      </c>
      <c r="I59" s="30"/>
      <c r="J59" s="30">
        <f>H59+I59</f>
        <v>949505</v>
      </c>
      <c r="K59" s="30"/>
      <c r="L59" s="30">
        <f>J59+K59</f>
        <v>949505</v>
      </c>
      <c r="M59" s="30"/>
      <c r="N59" s="30">
        <f>L59+M59</f>
        <v>949505</v>
      </c>
      <c r="O59" s="30"/>
      <c r="P59" s="30">
        <f>N59+O59</f>
        <v>949505</v>
      </c>
    </row>
    <row r="60" spans="1:16" s="1" customFormat="1" ht="12.75" hidden="1">
      <c r="A60" s="33"/>
      <c r="B60" s="34" t="s">
        <v>1200</v>
      </c>
      <c r="C60" s="40">
        <v>0</v>
      </c>
      <c r="D60" s="40">
        <v>0</v>
      </c>
      <c r="E60" s="40">
        <f aca="true" t="shared" si="32" ref="E60:J60">SUM(E62:E62)</f>
        <v>0</v>
      </c>
      <c r="F60" s="40">
        <f t="shared" si="32"/>
        <v>0</v>
      </c>
      <c r="G60" s="40">
        <f t="shared" si="32"/>
        <v>0</v>
      </c>
      <c r="H60" s="40">
        <f t="shared" si="32"/>
        <v>0</v>
      </c>
      <c r="I60" s="40">
        <f t="shared" si="32"/>
        <v>0</v>
      </c>
      <c r="J60" s="40">
        <f t="shared" si="32"/>
        <v>0</v>
      </c>
      <c r="K60" s="40">
        <f aca="true" t="shared" si="33" ref="K60:P60">SUM(K62:K62)</f>
        <v>0</v>
      </c>
      <c r="L60" s="40">
        <f t="shared" si="33"/>
        <v>0</v>
      </c>
      <c r="M60" s="40">
        <f t="shared" si="33"/>
        <v>0</v>
      </c>
      <c r="N60" s="40">
        <f t="shared" si="33"/>
        <v>0</v>
      </c>
      <c r="O60" s="40">
        <f t="shared" si="33"/>
        <v>0</v>
      </c>
      <c r="P60" s="40">
        <f t="shared" si="33"/>
        <v>0</v>
      </c>
    </row>
    <row r="61" spans="1:16" s="41" customFormat="1" ht="11.25" hidden="1">
      <c r="A61" s="28" t="s">
        <v>604</v>
      </c>
      <c r="B61" s="29" t="s">
        <v>605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</row>
    <row r="62" spans="1:16" s="41" customFormat="1" ht="11.25" hidden="1">
      <c r="A62" s="28" t="s">
        <v>172</v>
      </c>
      <c r="B62" s="29" t="s">
        <v>173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</row>
    <row r="63" spans="1:16" s="1" customFormat="1" ht="12.75">
      <c r="A63" s="25">
        <v>60017</v>
      </c>
      <c r="B63" s="26" t="s">
        <v>1202</v>
      </c>
      <c r="C63" s="27">
        <f>C64</f>
        <v>2100000</v>
      </c>
      <c r="D63" s="27">
        <v>2100000</v>
      </c>
      <c r="E63" s="27">
        <f aca="true" t="shared" si="34" ref="E63:P63">E64</f>
        <v>1400000</v>
      </c>
      <c r="F63" s="27">
        <f t="shared" si="34"/>
        <v>3500000</v>
      </c>
      <c r="G63" s="27">
        <f t="shared" si="34"/>
        <v>0</v>
      </c>
      <c r="H63" s="27">
        <f t="shared" si="34"/>
        <v>3500000</v>
      </c>
      <c r="I63" s="27">
        <f t="shared" si="34"/>
        <v>0</v>
      </c>
      <c r="J63" s="27">
        <f t="shared" si="34"/>
        <v>3500000</v>
      </c>
      <c r="K63" s="27">
        <f t="shared" si="34"/>
        <v>450000</v>
      </c>
      <c r="L63" s="27">
        <f t="shared" si="34"/>
        <v>3950000</v>
      </c>
      <c r="M63" s="27">
        <f t="shared" si="34"/>
        <v>0</v>
      </c>
      <c r="N63" s="27">
        <f t="shared" si="34"/>
        <v>3950000</v>
      </c>
      <c r="O63" s="27">
        <f t="shared" si="34"/>
        <v>0</v>
      </c>
      <c r="P63" s="27">
        <f t="shared" si="34"/>
        <v>3950000</v>
      </c>
    </row>
    <row r="64" spans="1:16" s="1" customFormat="1" ht="12.75">
      <c r="A64" s="28"/>
      <c r="B64" s="34" t="s">
        <v>1176</v>
      </c>
      <c r="C64" s="40">
        <f>C65+C67+C68</f>
        <v>2100000</v>
      </c>
      <c r="D64" s="40">
        <v>2100000</v>
      </c>
      <c r="E64" s="40">
        <f aca="true" t="shared" si="35" ref="E64:J64">E65+E67+E68</f>
        <v>1400000</v>
      </c>
      <c r="F64" s="40">
        <f t="shared" si="35"/>
        <v>3500000</v>
      </c>
      <c r="G64" s="40">
        <f t="shared" si="35"/>
        <v>0</v>
      </c>
      <c r="H64" s="40">
        <f t="shared" si="35"/>
        <v>3500000</v>
      </c>
      <c r="I64" s="40">
        <f t="shared" si="35"/>
        <v>0</v>
      </c>
      <c r="J64" s="40">
        <f t="shared" si="35"/>
        <v>3500000</v>
      </c>
      <c r="K64" s="40">
        <f aca="true" t="shared" si="36" ref="K64:P64">K65+K67+K68</f>
        <v>450000</v>
      </c>
      <c r="L64" s="40">
        <f t="shared" si="36"/>
        <v>3950000</v>
      </c>
      <c r="M64" s="40">
        <f t="shared" si="36"/>
        <v>0</v>
      </c>
      <c r="N64" s="40">
        <f t="shared" si="36"/>
        <v>3950000</v>
      </c>
      <c r="O64" s="40">
        <f t="shared" si="36"/>
        <v>0</v>
      </c>
      <c r="P64" s="40">
        <f t="shared" si="36"/>
        <v>3950000</v>
      </c>
    </row>
    <row r="65" spans="1:16" s="1" customFormat="1" ht="12.75">
      <c r="A65" s="28" t="s">
        <v>1203</v>
      </c>
      <c r="B65" s="29" t="s">
        <v>1204</v>
      </c>
      <c r="C65" s="30">
        <v>1600000</v>
      </c>
      <c r="D65" s="30">
        <v>1600000</v>
      </c>
      <c r="E65" s="30">
        <f>1400000</f>
        <v>1400000</v>
      </c>
      <c r="F65" s="30">
        <f>D65+E65</f>
        <v>3000000</v>
      </c>
      <c r="G65" s="30"/>
      <c r="H65" s="30">
        <f>F65+G65</f>
        <v>3000000</v>
      </c>
      <c r="I65" s="30"/>
      <c r="J65" s="30">
        <f>H65+I65</f>
        <v>3000000</v>
      </c>
      <c r="K65" s="30">
        <v>450000</v>
      </c>
      <c r="L65" s="30">
        <f>J65+K65</f>
        <v>3450000</v>
      </c>
      <c r="M65" s="30"/>
      <c r="N65" s="30">
        <f>L65+M65</f>
        <v>3450000</v>
      </c>
      <c r="O65" s="30"/>
      <c r="P65" s="30">
        <f>N65+O65</f>
        <v>3450000</v>
      </c>
    </row>
    <row r="66" spans="1:16" s="1" customFormat="1" ht="12.75" hidden="1">
      <c r="A66" s="28" t="s">
        <v>175</v>
      </c>
      <c r="B66" s="29" t="s">
        <v>176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s="1" customFormat="1" ht="12.75">
      <c r="A67" s="28" t="s">
        <v>1032</v>
      </c>
      <c r="B67" s="29" t="s">
        <v>1033</v>
      </c>
      <c r="C67" s="30">
        <v>500000</v>
      </c>
      <c r="D67" s="30">
        <v>500000</v>
      </c>
      <c r="E67" s="30"/>
      <c r="F67" s="30">
        <f>D67+E67</f>
        <v>500000</v>
      </c>
      <c r="G67" s="30"/>
      <c r="H67" s="30">
        <f>F67+G67</f>
        <v>500000</v>
      </c>
      <c r="I67" s="30"/>
      <c r="J67" s="30">
        <f>H67+I67</f>
        <v>500000</v>
      </c>
      <c r="K67" s="30"/>
      <c r="L67" s="30">
        <f>J67+K67</f>
        <v>500000</v>
      </c>
      <c r="M67" s="30"/>
      <c r="N67" s="30">
        <f>L67+M67</f>
        <v>500000</v>
      </c>
      <c r="O67" s="30"/>
      <c r="P67" s="30">
        <f>N67+O67</f>
        <v>500000</v>
      </c>
    </row>
    <row r="68" spans="1:16" s="1" customFormat="1" ht="12.75" hidden="1">
      <c r="A68" s="28" t="s">
        <v>1205</v>
      </c>
      <c r="B68" s="29" t="s">
        <v>174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s="1" customFormat="1" ht="12.75">
      <c r="A69" s="25">
        <v>60095</v>
      </c>
      <c r="B69" s="26" t="s">
        <v>1206</v>
      </c>
      <c r="C69" s="27">
        <f>C70+C76</f>
        <v>11550000</v>
      </c>
      <c r="D69" s="27">
        <v>11550000</v>
      </c>
      <c r="E69" s="27">
        <f aca="true" t="shared" si="37" ref="E69:J69">E70+E76</f>
        <v>0</v>
      </c>
      <c r="F69" s="27">
        <f t="shared" si="37"/>
        <v>11550000</v>
      </c>
      <c r="G69" s="27">
        <f t="shared" si="37"/>
        <v>0</v>
      </c>
      <c r="H69" s="27">
        <f t="shared" si="37"/>
        <v>11550000</v>
      </c>
      <c r="I69" s="27">
        <f t="shared" si="37"/>
        <v>0</v>
      </c>
      <c r="J69" s="27">
        <f t="shared" si="37"/>
        <v>11550000</v>
      </c>
      <c r="K69" s="27">
        <f aca="true" t="shared" si="38" ref="K69:P69">K70+K76</f>
        <v>0</v>
      </c>
      <c r="L69" s="27">
        <f t="shared" si="38"/>
        <v>11550000</v>
      </c>
      <c r="M69" s="27">
        <f t="shared" si="38"/>
        <v>0</v>
      </c>
      <c r="N69" s="27">
        <f t="shared" si="38"/>
        <v>11550000</v>
      </c>
      <c r="O69" s="27">
        <f t="shared" si="38"/>
        <v>0</v>
      </c>
      <c r="P69" s="27">
        <f t="shared" si="38"/>
        <v>11550000</v>
      </c>
    </row>
    <row r="70" spans="1:16" s="1" customFormat="1" ht="12.75">
      <c r="A70" s="33"/>
      <c r="B70" s="51" t="s">
        <v>1104</v>
      </c>
      <c r="C70" s="67">
        <f>SUM(C71:C75)</f>
        <v>600000</v>
      </c>
      <c r="D70" s="67">
        <v>600000</v>
      </c>
      <c r="E70" s="67">
        <f aca="true" t="shared" si="39" ref="E70:J70">SUM(E71:E75)</f>
        <v>0</v>
      </c>
      <c r="F70" s="67">
        <f t="shared" si="39"/>
        <v>600000</v>
      </c>
      <c r="G70" s="67">
        <f t="shared" si="39"/>
        <v>0</v>
      </c>
      <c r="H70" s="67">
        <f t="shared" si="39"/>
        <v>600000</v>
      </c>
      <c r="I70" s="67">
        <f t="shared" si="39"/>
        <v>0</v>
      </c>
      <c r="J70" s="67">
        <f t="shared" si="39"/>
        <v>600000</v>
      </c>
      <c r="K70" s="67">
        <f aca="true" t="shared" si="40" ref="K70:P70">SUM(K71:K75)</f>
        <v>0</v>
      </c>
      <c r="L70" s="67">
        <f t="shared" si="40"/>
        <v>600000</v>
      </c>
      <c r="M70" s="67">
        <f t="shared" si="40"/>
        <v>0</v>
      </c>
      <c r="N70" s="67">
        <f t="shared" si="40"/>
        <v>600000</v>
      </c>
      <c r="O70" s="67">
        <f t="shared" si="40"/>
        <v>0</v>
      </c>
      <c r="P70" s="67">
        <f t="shared" si="40"/>
        <v>600000</v>
      </c>
    </row>
    <row r="71" spans="1:16" s="1" customFormat="1" ht="21.75" customHeight="1" hidden="1">
      <c r="A71" s="36" t="s">
        <v>1209</v>
      </c>
      <c r="B71" s="29" t="s">
        <v>1103</v>
      </c>
      <c r="C71" s="30">
        <v>0</v>
      </c>
      <c r="D71" s="30">
        <v>0</v>
      </c>
      <c r="E71" s="30"/>
      <c r="F71" s="30">
        <f>D71+E71</f>
        <v>0</v>
      </c>
      <c r="G71" s="30"/>
      <c r="H71" s="30">
        <f>F71+G71</f>
        <v>0</v>
      </c>
      <c r="I71" s="30"/>
      <c r="J71" s="30">
        <f>H71+I71</f>
        <v>0</v>
      </c>
      <c r="K71" s="30"/>
      <c r="L71" s="30">
        <f>J71+K71</f>
        <v>0</v>
      </c>
      <c r="M71" s="30"/>
      <c r="N71" s="30">
        <f>L71+M71</f>
        <v>0</v>
      </c>
      <c r="O71" s="30"/>
      <c r="P71" s="30">
        <f>N71+O71</f>
        <v>0</v>
      </c>
    </row>
    <row r="72" spans="1:16" s="1" customFormat="1" ht="15.75" customHeight="1" hidden="1">
      <c r="A72" s="36" t="s">
        <v>1210</v>
      </c>
      <c r="B72" s="29" t="s">
        <v>38</v>
      </c>
      <c r="C72" s="30">
        <v>0</v>
      </c>
      <c r="D72" s="30">
        <v>0</v>
      </c>
      <c r="E72" s="30"/>
      <c r="F72" s="30">
        <f>D72+E72</f>
        <v>0</v>
      </c>
      <c r="G72" s="30"/>
      <c r="H72" s="30">
        <f>F72+G72</f>
        <v>0</v>
      </c>
      <c r="I72" s="30"/>
      <c r="J72" s="30">
        <f>H72+I72</f>
        <v>0</v>
      </c>
      <c r="K72" s="30"/>
      <c r="L72" s="30">
        <f>J72+K72</f>
        <v>0</v>
      </c>
      <c r="M72" s="30"/>
      <c r="N72" s="30">
        <f>L72+M72</f>
        <v>0</v>
      </c>
      <c r="O72" s="30"/>
      <c r="P72" s="30">
        <f>N72+O72</f>
        <v>0</v>
      </c>
    </row>
    <row r="73" spans="1:16" s="1" customFormat="1" ht="14.25" customHeight="1" hidden="1">
      <c r="A73" s="36" t="s">
        <v>39</v>
      </c>
      <c r="B73" s="29" t="s">
        <v>40</v>
      </c>
      <c r="C73" s="30">
        <v>0</v>
      </c>
      <c r="D73" s="30">
        <v>0</v>
      </c>
      <c r="E73" s="30"/>
      <c r="F73" s="30">
        <f>D73+E73</f>
        <v>0</v>
      </c>
      <c r="G73" s="30"/>
      <c r="H73" s="30">
        <f>F73+G73</f>
        <v>0</v>
      </c>
      <c r="I73" s="30"/>
      <c r="J73" s="30">
        <f>H73+I73</f>
        <v>0</v>
      </c>
      <c r="K73" s="30"/>
      <c r="L73" s="30">
        <f>J73+K73</f>
        <v>0</v>
      </c>
      <c r="M73" s="30"/>
      <c r="N73" s="30">
        <f>L73+M73</f>
        <v>0</v>
      </c>
      <c r="O73" s="30"/>
      <c r="P73" s="30">
        <f>N73+O73</f>
        <v>0</v>
      </c>
    </row>
    <row r="74" spans="1:16" s="1" customFormat="1" ht="14.25" customHeight="1">
      <c r="A74" s="36" t="s">
        <v>177</v>
      </c>
      <c r="B74" s="29" t="s">
        <v>178</v>
      </c>
      <c r="C74" s="30">
        <v>600000</v>
      </c>
      <c r="D74" s="30">
        <v>600000</v>
      </c>
      <c r="E74" s="30"/>
      <c r="F74" s="30">
        <f>D74+E74</f>
        <v>600000</v>
      </c>
      <c r="G74" s="30"/>
      <c r="H74" s="30">
        <f>F74+G74</f>
        <v>600000</v>
      </c>
      <c r="I74" s="30"/>
      <c r="J74" s="30">
        <f>H74+I74</f>
        <v>600000</v>
      </c>
      <c r="K74" s="30"/>
      <c r="L74" s="30">
        <f>J74+K74</f>
        <v>600000</v>
      </c>
      <c r="M74" s="30"/>
      <c r="N74" s="30">
        <f>L74+M74</f>
        <v>600000</v>
      </c>
      <c r="O74" s="30"/>
      <c r="P74" s="30">
        <f>N74+O74</f>
        <v>600000</v>
      </c>
    </row>
    <row r="75" spans="1:16" s="1" customFormat="1" ht="22.5" customHeight="1" hidden="1">
      <c r="A75" s="36" t="s">
        <v>1100</v>
      </c>
      <c r="B75" s="79" t="s">
        <v>1101</v>
      </c>
      <c r="C75" s="30">
        <v>0</v>
      </c>
      <c r="D75" s="30">
        <v>0</v>
      </c>
      <c r="E75" s="44"/>
      <c r="F75" s="30">
        <f>D75+E75</f>
        <v>0</v>
      </c>
      <c r="G75" s="44"/>
      <c r="H75" s="30">
        <f>F75+G75</f>
        <v>0</v>
      </c>
      <c r="I75" s="44"/>
      <c r="J75" s="30">
        <f>H75+I75</f>
        <v>0</v>
      </c>
      <c r="K75" s="44"/>
      <c r="L75" s="30">
        <f>J75+K75</f>
        <v>0</v>
      </c>
      <c r="M75" s="44"/>
      <c r="N75" s="30">
        <f>L75+M75</f>
        <v>0</v>
      </c>
      <c r="O75" s="44"/>
      <c r="P75" s="30">
        <f>N75+O75</f>
        <v>0</v>
      </c>
    </row>
    <row r="76" spans="1:16" s="1" customFormat="1" ht="15.75" customHeight="1">
      <c r="A76" s="36"/>
      <c r="B76" s="93" t="s">
        <v>370</v>
      </c>
      <c r="C76" s="40">
        <f>SUM(C77:C80)</f>
        <v>10950000</v>
      </c>
      <c r="D76" s="40">
        <v>10950000</v>
      </c>
      <c r="E76" s="40">
        <f aca="true" t="shared" si="41" ref="E76:J76">SUM(E77:E80)</f>
        <v>0</v>
      </c>
      <c r="F76" s="40">
        <f t="shared" si="41"/>
        <v>10950000</v>
      </c>
      <c r="G76" s="40">
        <f t="shared" si="41"/>
        <v>0</v>
      </c>
      <c r="H76" s="40">
        <f t="shared" si="41"/>
        <v>10950000</v>
      </c>
      <c r="I76" s="40">
        <f t="shared" si="41"/>
        <v>0</v>
      </c>
      <c r="J76" s="40">
        <f t="shared" si="41"/>
        <v>10950000</v>
      </c>
      <c r="K76" s="40">
        <f aca="true" t="shared" si="42" ref="K76:P76">SUM(K77:K80)</f>
        <v>0</v>
      </c>
      <c r="L76" s="40">
        <f t="shared" si="42"/>
        <v>10950000</v>
      </c>
      <c r="M76" s="40">
        <f t="shared" si="42"/>
        <v>0</v>
      </c>
      <c r="N76" s="40">
        <f t="shared" si="42"/>
        <v>10950000</v>
      </c>
      <c r="O76" s="40">
        <f t="shared" si="42"/>
        <v>0</v>
      </c>
      <c r="P76" s="40">
        <f t="shared" si="42"/>
        <v>10950000</v>
      </c>
    </row>
    <row r="77" spans="1:16" s="1" customFormat="1" ht="22.5" hidden="1">
      <c r="A77" s="36" t="s">
        <v>1207</v>
      </c>
      <c r="B77" s="29" t="s">
        <v>1208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</row>
    <row r="78" spans="1:16" s="1" customFormat="1" ht="31.5" customHeight="1">
      <c r="A78" s="28" t="s">
        <v>41</v>
      </c>
      <c r="B78" s="29" t="s">
        <v>564</v>
      </c>
      <c r="C78" s="30">
        <v>10950000</v>
      </c>
      <c r="D78" s="30">
        <v>10950000</v>
      </c>
      <c r="E78" s="30"/>
      <c r="F78" s="30">
        <f>D78+E78</f>
        <v>10950000</v>
      </c>
      <c r="G78" s="30"/>
      <c r="H78" s="30">
        <f>F78+G78</f>
        <v>10950000</v>
      </c>
      <c r="I78" s="30"/>
      <c r="J78" s="30">
        <f>H78+I78</f>
        <v>10950000</v>
      </c>
      <c r="K78" s="30"/>
      <c r="L78" s="30">
        <f>J78+K78</f>
        <v>10950000</v>
      </c>
      <c r="M78" s="30"/>
      <c r="N78" s="30">
        <f>L78+M78</f>
        <v>10950000</v>
      </c>
      <c r="O78" s="30"/>
      <c r="P78" s="30">
        <f>N78+O78</f>
        <v>10950000</v>
      </c>
    </row>
    <row r="79" spans="1:16" s="1" customFormat="1" ht="12.75" hidden="1">
      <c r="A79" s="36" t="s">
        <v>42</v>
      </c>
      <c r="B79" s="29" t="s">
        <v>43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spans="1:16" s="1" customFormat="1" ht="26.25" customHeight="1" hidden="1">
      <c r="A80" s="42" t="s">
        <v>44</v>
      </c>
      <c r="B80" s="43" t="s">
        <v>45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</row>
    <row r="81" spans="1:16" s="1" customFormat="1" ht="12.75">
      <c r="A81" s="31">
        <v>700</v>
      </c>
      <c r="B81" s="23" t="s">
        <v>46</v>
      </c>
      <c r="C81" s="24">
        <f>C82+C92+C96</f>
        <v>27779866</v>
      </c>
      <c r="D81" s="24">
        <v>27779866</v>
      </c>
      <c r="E81" s="24">
        <f aca="true" t="shared" si="43" ref="E81:J81">E82+E92+E96</f>
        <v>0</v>
      </c>
      <c r="F81" s="24">
        <f t="shared" si="43"/>
        <v>27779866</v>
      </c>
      <c r="G81" s="24">
        <f t="shared" si="43"/>
        <v>0</v>
      </c>
      <c r="H81" s="24">
        <f t="shared" si="43"/>
        <v>27779866</v>
      </c>
      <c r="I81" s="24">
        <f t="shared" si="43"/>
        <v>0</v>
      </c>
      <c r="J81" s="24">
        <f t="shared" si="43"/>
        <v>27779866</v>
      </c>
      <c r="K81" s="24">
        <f aca="true" t="shared" si="44" ref="K81:P81">K82+K92+K96</f>
        <v>0</v>
      </c>
      <c r="L81" s="24">
        <f t="shared" si="44"/>
        <v>27779866</v>
      </c>
      <c r="M81" s="24">
        <f t="shared" si="44"/>
        <v>0</v>
      </c>
      <c r="N81" s="24">
        <f t="shared" si="44"/>
        <v>27779866</v>
      </c>
      <c r="O81" s="24">
        <f t="shared" si="44"/>
        <v>0</v>
      </c>
      <c r="P81" s="24">
        <f t="shared" si="44"/>
        <v>27779866</v>
      </c>
    </row>
    <row r="82" spans="1:16" s="1" customFormat="1" ht="12.75">
      <c r="A82" s="25">
        <v>70001</v>
      </c>
      <c r="B82" s="26" t="s">
        <v>47</v>
      </c>
      <c r="C82" s="27">
        <f>SUM(C83:C91)</f>
        <v>19779866</v>
      </c>
      <c r="D82" s="27">
        <v>19779866</v>
      </c>
      <c r="E82" s="27">
        <f aca="true" t="shared" si="45" ref="E82:J82">SUM(E83:E91)</f>
        <v>0</v>
      </c>
      <c r="F82" s="27">
        <f t="shared" si="45"/>
        <v>19779866</v>
      </c>
      <c r="G82" s="27">
        <f t="shared" si="45"/>
        <v>0</v>
      </c>
      <c r="H82" s="27">
        <f t="shared" si="45"/>
        <v>19779866</v>
      </c>
      <c r="I82" s="27">
        <f t="shared" si="45"/>
        <v>0</v>
      </c>
      <c r="J82" s="27">
        <f t="shared" si="45"/>
        <v>19779866</v>
      </c>
      <c r="K82" s="27">
        <f aca="true" t="shared" si="46" ref="K82:P82">SUM(K83:K91)</f>
        <v>0</v>
      </c>
      <c r="L82" s="27">
        <f t="shared" si="46"/>
        <v>19779866</v>
      </c>
      <c r="M82" s="27">
        <f t="shared" si="46"/>
        <v>0</v>
      </c>
      <c r="N82" s="27">
        <f t="shared" si="46"/>
        <v>19779866</v>
      </c>
      <c r="O82" s="27">
        <f t="shared" si="46"/>
        <v>0</v>
      </c>
      <c r="P82" s="27">
        <f t="shared" si="46"/>
        <v>19779866</v>
      </c>
    </row>
    <row r="83" spans="1:16" s="1" customFormat="1" ht="12.75">
      <c r="A83" s="28" t="s">
        <v>48</v>
      </c>
      <c r="B83" s="29" t="s">
        <v>81</v>
      </c>
      <c r="C83" s="30">
        <v>4360000</v>
      </c>
      <c r="D83" s="30">
        <v>4360000</v>
      </c>
      <c r="E83" s="30">
        <f>650000</f>
        <v>650000</v>
      </c>
      <c r="F83" s="30">
        <f aca="true" t="shared" si="47" ref="F83:F91">D83+E83</f>
        <v>5010000</v>
      </c>
      <c r="G83" s="30"/>
      <c r="H83" s="30">
        <f aca="true" t="shared" si="48" ref="H83:H91">F83+G83</f>
        <v>5010000</v>
      </c>
      <c r="I83" s="30"/>
      <c r="J83" s="30">
        <f aca="true" t="shared" si="49" ref="J83:J91">H83+I83</f>
        <v>5010000</v>
      </c>
      <c r="K83" s="30"/>
      <c r="L83" s="30">
        <f aca="true" t="shared" si="50" ref="L83:L91">J83+K83</f>
        <v>5010000</v>
      </c>
      <c r="M83" s="30"/>
      <c r="N83" s="30">
        <f aca="true" t="shared" si="51" ref="N83:N91">L83+M83</f>
        <v>5010000</v>
      </c>
      <c r="O83" s="30"/>
      <c r="P83" s="30">
        <f aca="true" t="shared" si="52" ref="P83:P91">N83+O83</f>
        <v>5010000</v>
      </c>
    </row>
    <row r="84" spans="1:16" s="1" customFormat="1" ht="24" customHeight="1">
      <c r="A84" s="28" t="s">
        <v>82</v>
      </c>
      <c r="B84" s="29" t="s">
        <v>84</v>
      </c>
      <c r="C84" s="30">
        <v>3000000</v>
      </c>
      <c r="D84" s="30">
        <v>3000000</v>
      </c>
      <c r="E84" s="30">
        <f>-1650000</f>
        <v>-1650000</v>
      </c>
      <c r="F84" s="30">
        <f t="shared" si="47"/>
        <v>1350000</v>
      </c>
      <c r="G84" s="30"/>
      <c r="H84" s="30">
        <f t="shared" si="48"/>
        <v>1350000</v>
      </c>
      <c r="I84" s="30"/>
      <c r="J84" s="30">
        <f t="shared" si="49"/>
        <v>1350000</v>
      </c>
      <c r="K84" s="30"/>
      <c r="L84" s="30">
        <f t="shared" si="50"/>
        <v>1350000</v>
      </c>
      <c r="M84" s="30"/>
      <c r="N84" s="30">
        <f t="shared" si="51"/>
        <v>1350000</v>
      </c>
      <c r="O84" s="30"/>
      <c r="P84" s="30">
        <f t="shared" si="52"/>
        <v>1350000</v>
      </c>
    </row>
    <row r="85" spans="1:16" s="46" customFormat="1" ht="13.5" customHeight="1">
      <c r="A85" s="28" t="s">
        <v>85</v>
      </c>
      <c r="B85" s="29" t="s">
        <v>86</v>
      </c>
      <c r="C85" s="30">
        <v>10700000</v>
      </c>
      <c r="D85" s="30">
        <v>10700000</v>
      </c>
      <c r="E85" s="30">
        <f>1000000</f>
        <v>1000000</v>
      </c>
      <c r="F85" s="30">
        <f t="shared" si="47"/>
        <v>11700000</v>
      </c>
      <c r="G85" s="30"/>
      <c r="H85" s="30">
        <f t="shared" si="48"/>
        <v>11700000</v>
      </c>
      <c r="I85" s="30"/>
      <c r="J85" s="30">
        <f t="shared" si="49"/>
        <v>11700000</v>
      </c>
      <c r="K85" s="30"/>
      <c r="L85" s="30">
        <f t="shared" si="50"/>
        <v>11700000</v>
      </c>
      <c r="M85" s="30">
        <f>5200000-5200000</f>
        <v>0</v>
      </c>
      <c r="N85" s="30">
        <f t="shared" si="51"/>
        <v>11700000</v>
      </c>
      <c r="O85" s="30">
        <f>5200000-5200000</f>
        <v>0</v>
      </c>
      <c r="P85" s="30">
        <f t="shared" si="52"/>
        <v>11700000</v>
      </c>
    </row>
    <row r="86" spans="1:16" s="1" customFormat="1" ht="15" customHeight="1">
      <c r="A86" s="28" t="s">
        <v>87</v>
      </c>
      <c r="B86" s="29" t="s">
        <v>88</v>
      </c>
      <c r="C86" s="30">
        <v>1000000</v>
      </c>
      <c r="D86" s="30">
        <v>1000000</v>
      </c>
      <c r="E86" s="30"/>
      <c r="F86" s="30">
        <f t="shared" si="47"/>
        <v>1000000</v>
      </c>
      <c r="G86" s="30"/>
      <c r="H86" s="30">
        <f t="shared" si="48"/>
        <v>1000000</v>
      </c>
      <c r="I86" s="30"/>
      <c r="J86" s="30">
        <f t="shared" si="49"/>
        <v>1000000</v>
      </c>
      <c r="K86" s="30"/>
      <c r="L86" s="30">
        <f t="shared" si="50"/>
        <v>1000000</v>
      </c>
      <c r="M86" s="30"/>
      <c r="N86" s="30">
        <f t="shared" si="51"/>
        <v>1000000</v>
      </c>
      <c r="O86" s="30"/>
      <c r="P86" s="30">
        <f t="shared" si="52"/>
        <v>1000000</v>
      </c>
    </row>
    <row r="87" spans="1:16" s="1" customFormat="1" ht="12.75">
      <c r="A87" s="28" t="s">
        <v>565</v>
      </c>
      <c r="B87" s="29" t="s">
        <v>566</v>
      </c>
      <c r="C87" s="30">
        <v>250000</v>
      </c>
      <c r="D87" s="30">
        <v>250000</v>
      </c>
      <c r="E87" s="30"/>
      <c r="F87" s="30">
        <f t="shared" si="47"/>
        <v>250000</v>
      </c>
      <c r="G87" s="30"/>
      <c r="H87" s="30">
        <f t="shared" si="48"/>
        <v>250000</v>
      </c>
      <c r="I87" s="30"/>
      <c r="J87" s="30">
        <f t="shared" si="49"/>
        <v>250000</v>
      </c>
      <c r="K87" s="30"/>
      <c r="L87" s="30">
        <f t="shared" si="50"/>
        <v>250000</v>
      </c>
      <c r="M87" s="30"/>
      <c r="N87" s="30">
        <f t="shared" si="51"/>
        <v>250000</v>
      </c>
      <c r="O87" s="30"/>
      <c r="P87" s="30">
        <f t="shared" si="52"/>
        <v>250000</v>
      </c>
    </row>
    <row r="88" spans="1:16" s="1" customFormat="1" ht="24">
      <c r="A88" s="28" t="s">
        <v>567</v>
      </c>
      <c r="B88" s="29" t="s">
        <v>1054</v>
      </c>
      <c r="C88" s="30">
        <v>248456</v>
      </c>
      <c r="D88" s="30">
        <v>248456</v>
      </c>
      <c r="E88" s="30"/>
      <c r="F88" s="30">
        <f t="shared" si="47"/>
        <v>248456</v>
      </c>
      <c r="G88" s="30"/>
      <c r="H88" s="30">
        <f t="shared" si="48"/>
        <v>248456</v>
      </c>
      <c r="I88" s="30"/>
      <c r="J88" s="30">
        <f t="shared" si="49"/>
        <v>248456</v>
      </c>
      <c r="K88" s="30"/>
      <c r="L88" s="30">
        <f t="shared" si="50"/>
        <v>248456</v>
      </c>
      <c r="M88" s="30"/>
      <c r="N88" s="30">
        <f t="shared" si="51"/>
        <v>248456</v>
      </c>
      <c r="O88" s="30"/>
      <c r="P88" s="30">
        <f t="shared" si="52"/>
        <v>248456</v>
      </c>
    </row>
    <row r="89" spans="1:16" ht="12.75">
      <c r="A89" s="28" t="s">
        <v>256</v>
      </c>
      <c r="B89" s="98" t="s">
        <v>568</v>
      </c>
      <c r="C89" s="30">
        <v>200000</v>
      </c>
      <c r="D89" s="30">
        <v>200000</v>
      </c>
      <c r="E89" s="30"/>
      <c r="F89" s="30">
        <f t="shared" si="47"/>
        <v>200000</v>
      </c>
      <c r="G89" s="30"/>
      <c r="H89" s="30">
        <f t="shared" si="48"/>
        <v>200000</v>
      </c>
      <c r="I89" s="30"/>
      <c r="J89" s="30">
        <f t="shared" si="49"/>
        <v>200000</v>
      </c>
      <c r="K89" s="30"/>
      <c r="L89" s="30">
        <f t="shared" si="50"/>
        <v>200000</v>
      </c>
      <c r="M89" s="30"/>
      <c r="N89" s="30">
        <f t="shared" si="51"/>
        <v>200000</v>
      </c>
      <c r="O89" s="30"/>
      <c r="P89" s="30">
        <f t="shared" si="52"/>
        <v>200000</v>
      </c>
    </row>
    <row r="90" spans="1:16" ht="24">
      <c r="A90" s="28" t="s">
        <v>569</v>
      </c>
      <c r="B90" s="29" t="s">
        <v>257</v>
      </c>
      <c r="C90" s="30">
        <v>13410</v>
      </c>
      <c r="D90" s="30">
        <v>13410</v>
      </c>
      <c r="E90" s="30"/>
      <c r="F90" s="30">
        <f t="shared" si="47"/>
        <v>13410</v>
      </c>
      <c r="G90" s="30"/>
      <c r="H90" s="30">
        <f t="shared" si="48"/>
        <v>13410</v>
      </c>
      <c r="I90" s="30"/>
      <c r="J90" s="30">
        <f t="shared" si="49"/>
        <v>13410</v>
      </c>
      <c r="K90" s="30"/>
      <c r="L90" s="30">
        <f t="shared" si="50"/>
        <v>13410</v>
      </c>
      <c r="M90" s="30"/>
      <c r="N90" s="30">
        <f t="shared" si="51"/>
        <v>13410</v>
      </c>
      <c r="O90" s="30"/>
      <c r="P90" s="30">
        <f t="shared" si="52"/>
        <v>13410</v>
      </c>
    </row>
    <row r="91" spans="1:16" ht="17.25" customHeight="1">
      <c r="A91" s="28" t="s">
        <v>465</v>
      </c>
      <c r="B91" s="43" t="s">
        <v>466</v>
      </c>
      <c r="C91" s="44">
        <v>8000</v>
      </c>
      <c r="D91" s="44">
        <v>8000</v>
      </c>
      <c r="E91" s="44"/>
      <c r="F91" s="44">
        <f t="shared" si="47"/>
        <v>8000</v>
      </c>
      <c r="G91" s="44"/>
      <c r="H91" s="44">
        <f t="shared" si="48"/>
        <v>8000</v>
      </c>
      <c r="I91" s="44"/>
      <c r="J91" s="44">
        <f t="shared" si="49"/>
        <v>8000</v>
      </c>
      <c r="K91" s="44"/>
      <c r="L91" s="44">
        <f t="shared" si="50"/>
        <v>8000</v>
      </c>
      <c r="M91" s="44"/>
      <c r="N91" s="44">
        <f t="shared" si="51"/>
        <v>8000</v>
      </c>
      <c r="O91" s="44"/>
      <c r="P91" s="44">
        <f t="shared" si="52"/>
        <v>8000</v>
      </c>
    </row>
    <row r="92" spans="1:16" s="1" customFormat="1" ht="12.75">
      <c r="A92" s="25">
        <v>70005</v>
      </c>
      <c r="B92" s="26" t="s">
        <v>89</v>
      </c>
      <c r="C92" s="27">
        <f>C93</f>
        <v>8000000</v>
      </c>
      <c r="D92" s="27">
        <v>8000000</v>
      </c>
      <c r="E92" s="27">
        <f aca="true" t="shared" si="53" ref="E92:P92">E93</f>
        <v>0</v>
      </c>
      <c r="F92" s="27">
        <f t="shared" si="53"/>
        <v>8000000</v>
      </c>
      <c r="G92" s="27">
        <f t="shared" si="53"/>
        <v>0</v>
      </c>
      <c r="H92" s="27">
        <f t="shared" si="53"/>
        <v>8000000</v>
      </c>
      <c r="I92" s="27">
        <f t="shared" si="53"/>
        <v>0</v>
      </c>
      <c r="J92" s="27">
        <f t="shared" si="53"/>
        <v>8000000</v>
      </c>
      <c r="K92" s="27">
        <f t="shared" si="53"/>
        <v>0</v>
      </c>
      <c r="L92" s="27">
        <f t="shared" si="53"/>
        <v>8000000</v>
      </c>
      <c r="M92" s="27">
        <f t="shared" si="53"/>
        <v>0</v>
      </c>
      <c r="N92" s="27">
        <f t="shared" si="53"/>
        <v>8000000</v>
      </c>
      <c r="O92" s="27">
        <f t="shared" si="53"/>
        <v>0</v>
      </c>
      <c r="P92" s="27">
        <f t="shared" si="53"/>
        <v>8000000</v>
      </c>
    </row>
    <row r="93" spans="1:16" s="1" customFormat="1" ht="12.75">
      <c r="A93" s="50"/>
      <c r="B93" s="51" t="s">
        <v>90</v>
      </c>
      <c r="C93" s="35">
        <f>SUM(C94:C95)</f>
        <v>8000000</v>
      </c>
      <c r="D93" s="35">
        <v>8000000</v>
      </c>
      <c r="E93" s="35">
        <f aca="true" t="shared" si="54" ref="E93:J93">SUM(E94:E95)</f>
        <v>0</v>
      </c>
      <c r="F93" s="35">
        <f t="shared" si="54"/>
        <v>8000000</v>
      </c>
      <c r="G93" s="35">
        <f t="shared" si="54"/>
        <v>0</v>
      </c>
      <c r="H93" s="35">
        <f t="shared" si="54"/>
        <v>8000000</v>
      </c>
      <c r="I93" s="35">
        <f t="shared" si="54"/>
        <v>0</v>
      </c>
      <c r="J93" s="35">
        <f t="shared" si="54"/>
        <v>8000000</v>
      </c>
      <c r="K93" s="35">
        <f aca="true" t="shared" si="55" ref="K93:P93">SUM(K94:K95)</f>
        <v>0</v>
      </c>
      <c r="L93" s="35">
        <f t="shared" si="55"/>
        <v>8000000</v>
      </c>
      <c r="M93" s="35">
        <f t="shared" si="55"/>
        <v>0</v>
      </c>
      <c r="N93" s="35">
        <f t="shared" si="55"/>
        <v>8000000</v>
      </c>
      <c r="O93" s="35">
        <f t="shared" si="55"/>
        <v>0</v>
      </c>
      <c r="P93" s="35">
        <f t="shared" si="55"/>
        <v>8000000</v>
      </c>
    </row>
    <row r="94" spans="1:16" ht="14.25" customHeight="1">
      <c r="A94" s="28" t="s">
        <v>91</v>
      </c>
      <c r="B94" s="29" t="s">
        <v>1017</v>
      </c>
      <c r="C94" s="30">
        <v>8000000</v>
      </c>
      <c r="D94" s="30">
        <v>8000000</v>
      </c>
      <c r="E94" s="30"/>
      <c r="F94" s="30">
        <f>D94+E94</f>
        <v>8000000</v>
      </c>
      <c r="G94" s="30"/>
      <c r="H94" s="30">
        <f>F94+G94</f>
        <v>8000000</v>
      </c>
      <c r="I94" s="30"/>
      <c r="J94" s="30">
        <f>H94+I94</f>
        <v>8000000</v>
      </c>
      <c r="K94" s="30"/>
      <c r="L94" s="30">
        <f>J94+K94</f>
        <v>8000000</v>
      </c>
      <c r="M94" s="30"/>
      <c r="N94" s="30">
        <f>L94+M94</f>
        <v>8000000</v>
      </c>
      <c r="O94" s="30"/>
      <c r="P94" s="30">
        <f>N94+O94</f>
        <v>8000000</v>
      </c>
    </row>
    <row r="95" spans="1:16" ht="12.75" hidden="1">
      <c r="A95" s="45" t="s">
        <v>122</v>
      </c>
      <c r="B95" s="43" t="s">
        <v>52</v>
      </c>
      <c r="C95" s="44">
        <v>0</v>
      </c>
      <c r="D95" s="44">
        <v>0</v>
      </c>
      <c r="E95" s="44"/>
      <c r="F95" s="44">
        <f>D95+E95</f>
        <v>0</v>
      </c>
      <c r="G95" s="44"/>
      <c r="H95" s="44">
        <f>F95+G95</f>
        <v>0</v>
      </c>
      <c r="I95" s="44"/>
      <c r="J95" s="44">
        <f>H95+I95</f>
        <v>0</v>
      </c>
      <c r="K95" s="44"/>
      <c r="L95" s="44">
        <f>J95+K95</f>
        <v>0</v>
      </c>
      <c r="M95" s="44"/>
      <c r="N95" s="44">
        <f>L95+M95</f>
        <v>0</v>
      </c>
      <c r="O95" s="44"/>
      <c r="P95" s="44">
        <f>N95+O95</f>
        <v>0</v>
      </c>
    </row>
    <row r="96" spans="1:16" s="1" customFormat="1" ht="12.75" hidden="1">
      <c r="A96" s="129">
        <v>70021</v>
      </c>
      <c r="B96" s="48" t="s">
        <v>93</v>
      </c>
      <c r="C96" s="49">
        <v>0</v>
      </c>
      <c r="D96" s="49">
        <v>0</v>
      </c>
      <c r="E96" s="49">
        <f aca="true" t="shared" si="56" ref="E96:P96">E97</f>
        <v>0</v>
      </c>
      <c r="F96" s="49">
        <f t="shared" si="56"/>
        <v>0</v>
      </c>
      <c r="G96" s="49">
        <f t="shared" si="56"/>
        <v>0</v>
      </c>
      <c r="H96" s="49">
        <f t="shared" si="56"/>
        <v>0</v>
      </c>
      <c r="I96" s="49">
        <f t="shared" si="56"/>
        <v>0</v>
      </c>
      <c r="J96" s="49">
        <f t="shared" si="56"/>
        <v>0</v>
      </c>
      <c r="K96" s="49">
        <f t="shared" si="56"/>
        <v>0</v>
      </c>
      <c r="L96" s="49">
        <f t="shared" si="56"/>
        <v>0</v>
      </c>
      <c r="M96" s="49">
        <f t="shared" si="56"/>
        <v>0</v>
      </c>
      <c r="N96" s="49">
        <f t="shared" si="56"/>
        <v>0</v>
      </c>
      <c r="O96" s="49">
        <f t="shared" si="56"/>
        <v>0</v>
      </c>
      <c r="P96" s="49">
        <f t="shared" si="56"/>
        <v>0</v>
      </c>
    </row>
    <row r="97" spans="1:16" s="1" customFormat="1" ht="20.25" customHeight="1" hidden="1">
      <c r="A97" s="52" t="s">
        <v>94</v>
      </c>
      <c r="B97" s="53" t="s">
        <v>95</v>
      </c>
      <c r="C97" s="54">
        <v>0</v>
      </c>
      <c r="D97" s="54">
        <v>0</v>
      </c>
      <c r="E97" s="54"/>
      <c r="F97" s="54">
        <f>D97+E97</f>
        <v>0</v>
      </c>
      <c r="G97" s="54"/>
      <c r="H97" s="54">
        <f>F97+G97</f>
        <v>0</v>
      </c>
      <c r="I97" s="54"/>
      <c r="J97" s="54">
        <f>H97+I97</f>
        <v>0</v>
      </c>
      <c r="K97" s="54"/>
      <c r="L97" s="54">
        <f>J97+K97</f>
        <v>0</v>
      </c>
      <c r="M97" s="54"/>
      <c r="N97" s="54">
        <f>L97+M97</f>
        <v>0</v>
      </c>
      <c r="O97" s="54"/>
      <c r="P97" s="54">
        <f>N97+O97</f>
        <v>0</v>
      </c>
    </row>
    <row r="98" spans="1:16" s="1" customFormat="1" ht="12.75">
      <c r="A98" s="31">
        <v>710</v>
      </c>
      <c r="B98" s="23" t="s">
        <v>96</v>
      </c>
      <c r="C98" s="24">
        <f>C99+C103+C115</f>
        <v>2820000</v>
      </c>
      <c r="D98" s="24">
        <v>2858200</v>
      </c>
      <c r="E98" s="24">
        <f aca="true" t="shared" si="57" ref="E98:J98">E99+E103+E113+E115</f>
        <v>16000</v>
      </c>
      <c r="F98" s="24">
        <f t="shared" si="57"/>
        <v>2874200</v>
      </c>
      <c r="G98" s="24">
        <f t="shared" si="57"/>
        <v>0</v>
      </c>
      <c r="H98" s="24">
        <f t="shared" si="57"/>
        <v>2874200</v>
      </c>
      <c r="I98" s="24">
        <f t="shared" si="57"/>
        <v>0</v>
      </c>
      <c r="J98" s="24">
        <f t="shared" si="57"/>
        <v>2874200</v>
      </c>
      <c r="K98" s="24">
        <f aca="true" t="shared" si="58" ref="K98:P98">K99+K103+K113+K115</f>
        <v>0</v>
      </c>
      <c r="L98" s="24">
        <f t="shared" si="58"/>
        <v>2874200</v>
      </c>
      <c r="M98" s="24">
        <f t="shared" si="58"/>
        <v>0</v>
      </c>
      <c r="N98" s="24">
        <f t="shared" si="58"/>
        <v>2874200</v>
      </c>
      <c r="O98" s="24">
        <f t="shared" si="58"/>
        <v>0</v>
      </c>
      <c r="P98" s="24">
        <f t="shared" si="58"/>
        <v>2874200</v>
      </c>
    </row>
    <row r="99" spans="1:16" s="1" customFormat="1" ht="12.75">
      <c r="A99" s="32">
        <v>71003</v>
      </c>
      <c r="B99" s="26" t="s">
        <v>97</v>
      </c>
      <c r="C99" s="27">
        <f>C100</f>
        <v>580000</v>
      </c>
      <c r="D99" s="27">
        <v>580000</v>
      </c>
      <c r="E99" s="27">
        <f aca="true" t="shared" si="59" ref="E99:P99">E100</f>
        <v>0</v>
      </c>
      <c r="F99" s="27">
        <f t="shared" si="59"/>
        <v>580000</v>
      </c>
      <c r="G99" s="27">
        <f t="shared" si="59"/>
        <v>0</v>
      </c>
      <c r="H99" s="27">
        <f t="shared" si="59"/>
        <v>580000</v>
      </c>
      <c r="I99" s="27">
        <f t="shared" si="59"/>
        <v>0</v>
      </c>
      <c r="J99" s="27">
        <f t="shared" si="59"/>
        <v>580000</v>
      </c>
      <c r="K99" s="27">
        <f t="shared" si="59"/>
        <v>0</v>
      </c>
      <c r="L99" s="27">
        <f t="shared" si="59"/>
        <v>580000</v>
      </c>
      <c r="M99" s="27">
        <f t="shared" si="59"/>
        <v>0</v>
      </c>
      <c r="N99" s="27">
        <f t="shared" si="59"/>
        <v>580000</v>
      </c>
      <c r="O99" s="27">
        <f t="shared" si="59"/>
        <v>0</v>
      </c>
      <c r="P99" s="27">
        <f t="shared" si="59"/>
        <v>580000</v>
      </c>
    </row>
    <row r="100" spans="1:16" s="1" customFormat="1" ht="12.75">
      <c r="A100" s="50"/>
      <c r="B100" s="51" t="s">
        <v>98</v>
      </c>
      <c r="C100" s="35">
        <f>SUM(C101:C102)</f>
        <v>580000</v>
      </c>
      <c r="D100" s="35">
        <v>580000</v>
      </c>
      <c r="E100" s="35">
        <f aca="true" t="shared" si="60" ref="E100:J100">SUM(E101:E102)</f>
        <v>0</v>
      </c>
      <c r="F100" s="35">
        <f t="shared" si="60"/>
        <v>580000</v>
      </c>
      <c r="G100" s="35">
        <f t="shared" si="60"/>
        <v>0</v>
      </c>
      <c r="H100" s="35">
        <f t="shared" si="60"/>
        <v>580000</v>
      </c>
      <c r="I100" s="35">
        <f t="shared" si="60"/>
        <v>0</v>
      </c>
      <c r="J100" s="35">
        <f t="shared" si="60"/>
        <v>580000</v>
      </c>
      <c r="K100" s="35">
        <f aca="true" t="shared" si="61" ref="K100:P100">SUM(K101:K102)</f>
        <v>0</v>
      </c>
      <c r="L100" s="35">
        <f t="shared" si="61"/>
        <v>580000</v>
      </c>
      <c r="M100" s="35">
        <f t="shared" si="61"/>
        <v>0</v>
      </c>
      <c r="N100" s="35">
        <f t="shared" si="61"/>
        <v>580000</v>
      </c>
      <c r="O100" s="35">
        <f t="shared" si="61"/>
        <v>0</v>
      </c>
      <c r="P100" s="35">
        <f t="shared" si="61"/>
        <v>580000</v>
      </c>
    </row>
    <row r="101" spans="1:16" s="1" customFormat="1" ht="12" customHeight="1">
      <c r="A101" s="45" t="s">
        <v>99</v>
      </c>
      <c r="B101" s="43" t="s">
        <v>100</v>
      </c>
      <c r="C101" s="44">
        <v>580000</v>
      </c>
      <c r="D101" s="44">
        <v>580000</v>
      </c>
      <c r="E101" s="44"/>
      <c r="F101" s="44">
        <f>D101+E101</f>
        <v>580000</v>
      </c>
      <c r="G101" s="44"/>
      <c r="H101" s="44">
        <f>F101+G101</f>
        <v>580000</v>
      </c>
      <c r="I101" s="44"/>
      <c r="J101" s="44">
        <f>H101+I101</f>
        <v>580000</v>
      </c>
      <c r="K101" s="44"/>
      <c r="L101" s="44">
        <f>J101+K101</f>
        <v>580000</v>
      </c>
      <c r="M101" s="44"/>
      <c r="N101" s="44">
        <f>L101+M101</f>
        <v>580000</v>
      </c>
      <c r="O101" s="44"/>
      <c r="P101" s="44">
        <f>N101+O101</f>
        <v>580000</v>
      </c>
    </row>
    <row r="102" spans="1:16" s="1" customFormat="1" ht="12.75" hidden="1">
      <c r="A102" s="28" t="s">
        <v>101</v>
      </c>
      <c r="B102" s="29" t="s">
        <v>102</v>
      </c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1:16" s="1" customFormat="1" ht="12.75">
      <c r="A103" s="32">
        <v>71012</v>
      </c>
      <c r="B103" s="26" t="s">
        <v>103</v>
      </c>
      <c r="C103" s="27">
        <f>C104</f>
        <v>2240000</v>
      </c>
      <c r="D103" s="27">
        <v>2248200</v>
      </c>
      <c r="E103" s="27">
        <f aca="true" t="shared" si="62" ref="E103:P103">E104</f>
        <v>16000</v>
      </c>
      <c r="F103" s="27">
        <f t="shared" si="62"/>
        <v>2264200</v>
      </c>
      <c r="G103" s="27">
        <f t="shared" si="62"/>
        <v>0</v>
      </c>
      <c r="H103" s="27">
        <f t="shared" si="62"/>
        <v>2264200</v>
      </c>
      <c r="I103" s="27">
        <f t="shared" si="62"/>
        <v>0</v>
      </c>
      <c r="J103" s="27">
        <f t="shared" si="62"/>
        <v>2264200</v>
      </c>
      <c r="K103" s="27">
        <f t="shared" si="62"/>
        <v>0</v>
      </c>
      <c r="L103" s="27">
        <f t="shared" si="62"/>
        <v>2264200</v>
      </c>
      <c r="M103" s="27">
        <f t="shared" si="62"/>
        <v>0</v>
      </c>
      <c r="N103" s="27">
        <f t="shared" si="62"/>
        <v>2264200</v>
      </c>
      <c r="O103" s="27">
        <f t="shared" si="62"/>
        <v>0</v>
      </c>
      <c r="P103" s="27">
        <f t="shared" si="62"/>
        <v>2264200</v>
      </c>
    </row>
    <row r="104" spans="1:16" s="1" customFormat="1" ht="12.75">
      <c r="A104" s="50"/>
      <c r="B104" s="51" t="s">
        <v>104</v>
      </c>
      <c r="C104" s="35">
        <f>SUM(C105:C112)</f>
        <v>2240000</v>
      </c>
      <c r="D104" s="35">
        <v>2248200</v>
      </c>
      <c r="E104" s="35">
        <f aca="true" t="shared" si="63" ref="E104:J104">SUM(E105:E112)</f>
        <v>16000</v>
      </c>
      <c r="F104" s="35">
        <f t="shared" si="63"/>
        <v>2264200</v>
      </c>
      <c r="G104" s="35">
        <f t="shared" si="63"/>
        <v>0</v>
      </c>
      <c r="H104" s="35">
        <f t="shared" si="63"/>
        <v>2264200</v>
      </c>
      <c r="I104" s="35">
        <f t="shared" si="63"/>
        <v>0</v>
      </c>
      <c r="J104" s="35">
        <f t="shared" si="63"/>
        <v>2264200</v>
      </c>
      <c r="K104" s="35">
        <f aca="true" t="shared" si="64" ref="K104:P104">SUM(K105:K112)</f>
        <v>0</v>
      </c>
      <c r="L104" s="35">
        <f t="shared" si="64"/>
        <v>2264200</v>
      </c>
      <c r="M104" s="35">
        <f t="shared" si="64"/>
        <v>0</v>
      </c>
      <c r="N104" s="35">
        <f t="shared" si="64"/>
        <v>2264200</v>
      </c>
      <c r="O104" s="35">
        <f t="shared" si="64"/>
        <v>0</v>
      </c>
      <c r="P104" s="35">
        <f t="shared" si="64"/>
        <v>2264200</v>
      </c>
    </row>
    <row r="105" spans="1:16" s="1" customFormat="1" ht="12" customHeight="1">
      <c r="A105" s="28" t="s">
        <v>105</v>
      </c>
      <c r="B105" s="29" t="s">
        <v>106</v>
      </c>
      <c r="C105" s="30">
        <v>700000</v>
      </c>
      <c r="D105" s="30">
        <v>700000</v>
      </c>
      <c r="E105" s="30"/>
      <c r="F105" s="30">
        <f aca="true" t="shared" si="65" ref="F105:F112">D105+E105</f>
        <v>700000</v>
      </c>
      <c r="G105" s="30"/>
      <c r="H105" s="30">
        <f aca="true" t="shared" si="66" ref="H105:H112">F105+G105</f>
        <v>700000</v>
      </c>
      <c r="I105" s="30"/>
      <c r="J105" s="30">
        <f aca="true" t="shared" si="67" ref="J105:J112">H105+I105</f>
        <v>700000</v>
      </c>
      <c r="K105" s="30"/>
      <c r="L105" s="30">
        <f aca="true" t="shared" si="68" ref="L105:L112">J105+K105</f>
        <v>700000</v>
      </c>
      <c r="M105" s="30"/>
      <c r="N105" s="30">
        <f aca="true" t="shared" si="69" ref="N105:N112">L105+M105</f>
        <v>700000</v>
      </c>
      <c r="O105" s="30"/>
      <c r="P105" s="30">
        <f aca="true" t="shared" si="70" ref="P105:P112">N105+O105</f>
        <v>700000</v>
      </c>
    </row>
    <row r="106" spans="1:16" s="1" customFormat="1" ht="25.5" customHeight="1">
      <c r="A106" s="28" t="s">
        <v>729</v>
      </c>
      <c r="B106" s="29" t="s">
        <v>552</v>
      </c>
      <c r="C106" s="30">
        <v>65000</v>
      </c>
      <c r="D106" s="30">
        <v>65000</v>
      </c>
      <c r="E106" s="30"/>
      <c r="F106" s="30">
        <f t="shared" si="65"/>
        <v>65000</v>
      </c>
      <c r="G106" s="30"/>
      <c r="H106" s="30">
        <f t="shared" si="66"/>
        <v>65000</v>
      </c>
      <c r="I106" s="30"/>
      <c r="J106" s="30">
        <f t="shared" si="67"/>
        <v>65000</v>
      </c>
      <c r="K106" s="30"/>
      <c r="L106" s="30">
        <f t="shared" si="68"/>
        <v>65000</v>
      </c>
      <c r="M106" s="30"/>
      <c r="N106" s="30">
        <f t="shared" si="69"/>
        <v>65000</v>
      </c>
      <c r="O106" s="30"/>
      <c r="P106" s="30">
        <f t="shared" si="70"/>
        <v>65000</v>
      </c>
    </row>
    <row r="107" spans="1:16" s="1" customFormat="1" ht="12" customHeight="1">
      <c r="A107" s="28" t="s">
        <v>107</v>
      </c>
      <c r="B107" s="29" t="s">
        <v>108</v>
      </c>
      <c r="C107" s="30">
        <v>1475000</v>
      </c>
      <c r="D107" s="30">
        <v>1475000</v>
      </c>
      <c r="E107" s="30"/>
      <c r="F107" s="30">
        <f t="shared" si="65"/>
        <v>1475000</v>
      </c>
      <c r="G107" s="30"/>
      <c r="H107" s="30">
        <f t="shared" si="66"/>
        <v>1475000</v>
      </c>
      <c r="I107" s="30"/>
      <c r="J107" s="30">
        <f t="shared" si="67"/>
        <v>1475000</v>
      </c>
      <c r="K107" s="30"/>
      <c r="L107" s="30">
        <f t="shared" si="68"/>
        <v>1475000</v>
      </c>
      <c r="M107" s="30"/>
      <c r="N107" s="30">
        <f t="shared" si="69"/>
        <v>1475000</v>
      </c>
      <c r="O107" s="30"/>
      <c r="P107" s="30">
        <f t="shared" si="70"/>
        <v>1475000</v>
      </c>
    </row>
    <row r="108" spans="1:16" s="1" customFormat="1" ht="14.25" customHeight="1" thickBot="1">
      <c r="A108" s="83" t="s">
        <v>1113</v>
      </c>
      <c r="B108" s="204" t="s">
        <v>227</v>
      </c>
      <c r="C108" s="85">
        <v>0</v>
      </c>
      <c r="D108" s="85">
        <v>8200</v>
      </c>
      <c r="E108" s="205"/>
      <c r="F108" s="85">
        <f t="shared" si="65"/>
        <v>8200</v>
      </c>
      <c r="G108" s="205"/>
      <c r="H108" s="85">
        <f t="shared" si="66"/>
        <v>8200</v>
      </c>
      <c r="I108" s="205"/>
      <c r="J108" s="85">
        <f t="shared" si="67"/>
        <v>8200</v>
      </c>
      <c r="K108" s="205"/>
      <c r="L108" s="85">
        <f t="shared" si="68"/>
        <v>8200</v>
      </c>
      <c r="M108" s="205"/>
      <c r="N108" s="85">
        <f t="shared" si="69"/>
        <v>8200</v>
      </c>
      <c r="O108" s="205"/>
      <c r="P108" s="85">
        <f t="shared" si="70"/>
        <v>8200</v>
      </c>
    </row>
    <row r="109" spans="1:16" s="39" customFormat="1" ht="28.5" customHeight="1">
      <c r="A109" s="42" t="s">
        <v>730</v>
      </c>
      <c r="B109" s="202" t="s">
        <v>310</v>
      </c>
      <c r="C109" s="99"/>
      <c r="D109" s="99">
        <v>0</v>
      </c>
      <c r="E109" s="203">
        <f>16000</f>
        <v>16000</v>
      </c>
      <c r="F109" s="99">
        <f t="shared" si="65"/>
        <v>16000</v>
      </c>
      <c r="G109" s="203"/>
      <c r="H109" s="99">
        <f t="shared" si="66"/>
        <v>16000</v>
      </c>
      <c r="I109" s="203"/>
      <c r="J109" s="99">
        <f t="shared" si="67"/>
        <v>16000</v>
      </c>
      <c r="K109" s="203"/>
      <c r="L109" s="99">
        <f t="shared" si="68"/>
        <v>16000</v>
      </c>
      <c r="M109" s="203"/>
      <c r="N109" s="99">
        <f t="shared" si="69"/>
        <v>16000</v>
      </c>
      <c r="O109" s="203"/>
      <c r="P109" s="99">
        <f t="shared" si="70"/>
        <v>16000</v>
      </c>
    </row>
    <row r="110" spans="1:16" s="1" customFormat="1" ht="27.75" customHeight="1" hidden="1">
      <c r="A110" s="28" t="s">
        <v>1041</v>
      </c>
      <c r="B110" s="56" t="s">
        <v>1045</v>
      </c>
      <c r="C110" s="30">
        <v>0</v>
      </c>
      <c r="D110" s="30">
        <v>0</v>
      </c>
      <c r="E110" s="55"/>
      <c r="F110" s="30">
        <f t="shared" si="65"/>
        <v>0</v>
      </c>
      <c r="G110" s="55"/>
      <c r="H110" s="30">
        <f t="shared" si="66"/>
        <v>0</v>
      </c>
      <c r="I110" s="55"/>
      <c r="J110" s="30">
        <f t="shared" si="67"/>
        <v>0</v>
      </c>
      <c r="K110" s="55"/>
      <c r="L110" s="30">
        <f t="shared" si="68"/>
        <v>0</v>
      </c>
      <c r="M110" s="55"/>
      <c r="N110" s="30">
        <f t="shared" si="69"/>
        <v>0</v>
      </c>
      <c r="O110" s="55"/>
      <c r="P110" s="30">
        <f t="shared" si="70"/>
        <v>0</v>
      </c>
    </row>
    <row r="111" spans="1:16" s="1" customFormat="1" ht="22.5" hidden="1">
      <c r="A111" s="28" t="s">
        <v>109</v>
      </c>
      <c r="B111" s="56" t="s">
        <v>112</v>
      </c>
      <c r="C111" s="30">
        <v>0</v>
      </c>
      <c r="D111" s="30">
        <v>0</v>
      </c>
      <c r="E111" s="55"/>
      <c r="F111" s="30">
        <f t="shared" si="65"/>
        <v>0</v>
      </c>
      <c r="G111" s="55"/>
      <c r="H111" s="30">
        <f t="shared" si="66"/>
        <v>0</v>
      </c>
      <c r="I111" s="55"/>
      <c r="J111" s="30">
        <f t="shared" si="67"/>
        <v>0</v>
      </c>
      <c r="K111" s="55"/>
      <c r="L111" s="30">
        <f t="shared" si="68"/>
        <v>0</v>
      </c>
      <c r="M111" s="55"/>
      <c r="N111" s="30">
        <f t="shared" si="69"/>
        <v>0</v>
      </c>
      <c r="O111" s="55"/>
      <c r="P111" s="30">
        <f t="shared" si="70"/>
        <v>0</v>
      </c>
    </row>
    <row r="112" spans="1:16" s="1" customFormat="1" ht="27.75" customHeight="1" hidden="1">
      <c r="A112" s="45" t="s">
        <v>1046</v>
      </c>
      <c r="B112" s="157" t="s">
        <v>910</v>
      </c>
      <c r="C112" s="44">
        <v>0</v>
      </c>
      <c r="D112" s="44">
        <v>0</v>
      </c>
      <c r="E112" s="158"/>
      <c r="F112" s="44">
        <f t="shared" si="65"/>
        <v>0</v>
      </c>
      <c r="G112" s="158"/>
      <c r="H112" s="44">
        <f t="shared" si="66"/>
        <v>0</v>
      </c>
      <c r="I112" s="158"/>
      <c r="J112" s="44">
        <f t="shared" si="67"/>
        <v>0</v>
      </c>
      <c r="K112" s="158"/>
      <c r="L112" s="44">
        <f t="shared" si="68"/>
        <v>0</v>
      </c>
      <c r="M112" s="158"/>
      <c r="N112" s="44">
        <f t="shared" si="69"/>
        <v>0</v>
      </c>
      <c r="O112" s="158"/>
      <c r="P112" s="44">
        <f t="shared" si="70"/>
        <v>0</v>
      </c>
    </row>
    <row r="113" spans="1:16" s="1" customFormat="1" ht="12.75">
      <c r="A113" s="32">
        <v>71035</v>
      </c>
      <c r="B113" s="95" t="s">
        <v>377</v>
      </c>
      <c r="C113" s="27">
        <f>C114</f>
        <v>0</v>
      </c>
      <c r="D113" s="27">
        <v>30000</v>
      </c>
      <c r="E113" s="27">
        <f aca="true" t="shared" si="71" ref="E113:P113">E114</f>
        <v>0</v>
      </c>
      <c r="F113" s="27">
        <f t="shared" si="71"/>
        <v>30000</v>
      </c>
      <c r="G113" s="27">
        <f t="shared" si="71"/>
        <v>0</v>
      </c>
      <c r="H113" s="27">
        <f t="shared" si="71"/>
        <v>30000</v>
      </c>
      <c r="I113" s="27">
        <f t="shared" si="71"/>
        <v>0</v>
      </c>
      <c r="J113" s="27">
        <f t="shared" si="71"/>
        <v>30000</v>
      </c>
      <c r="K113" s="27">
        <f t="shared" si="71"/>
        <v>0</v>
      </c>
      <c r="L113" s="27">
        <f t="shared" si="71"/>
        <v>30000</v>
      </c>
      <c r="M113" s="27">
        <f t="shared" si="71"/>
        <v>0</v>
      </c>
      <c r="N113" s="27">
        <f t="shared" si="71"/>
        <v>30000</v>
      </c>
      <c r="O113" s="27">
        <f t="shared" si="71"/>
        <v>0</v>
      </c>
      <c r="P113" s="27">
        <f t="shared" si="71"/>
        <v>30000</v>
      </c>
    </row>
    <row r="114" spans="1:16" s="1" customFormat="1" ht="24">
      <c r="A114" s="52" t="s">
        <v>378</v>
      </c>
      <c r="B114" s="209" t="s">
        <v>379</v>
      </c>
      <c r="C114" s="57">
        <v>0</v>
      </c>
      <c r="D114" s="57">
        <v>30000</v>
      </c>
      <c r="E114" s="57"/>
      <c r="F114" s="57">
        <f>D114+E114</f>
        <v>30000</v>
      </c>
      <c r="G114" s="57"/>
      <c r="H114" s="57">
        <f>F114+G114</f>
        <v>30000</v>
      </c>
      <c r="I114" s="57"/>
      <c r="J114" s="57">
        <f>H114+I114</f>
        <v>30000</v>
      </c>
      <c r="K114" s="57"/>
      <c r="L114" s="57">
        <f>J114+K114</f>
        <v>30000</v>
      </c>
      <c r="M114" s="57"/>
      <c r="N114" s="57">
        <f>L114+M114</f>
        <v>30000</v>
      </c>
      <c r="O114" s="57"/>
      <c r="P114" s="57">
        <f>N114+O114</f>
        <v>30000</v>
      </c>
    </row>
    <row r="115" spans="1:16" s="1" customFormat="1" ht="12.75" hidden="1">
      <c r="A115" s="47">
        <v>71095</v>
      </c>
      <c r="B115" s="135" t="s">
        <v>1206</v>
      </c>
      <c r="C115" s="49">
        <v>0</v>
      </c>
      <c r="D115" s="49">
        <v>0</v>
      </c>
      <c r="E115" s="49">
        <f aca="true" t="shared" si="72" ref="E115:P115">E116</f>
        <v>0</v>
      </c>
      <c r="F115" s="49">
        <f t="shared" si="72"/>
        <v>0</v>
      </c>
      <c r="G115" s="49">
        <f t="shared" si="72"/>
        <v>0</v>
      </c>
      <c r="H115" s="49">
        <f t="shared" si="72"/>
        <v>0</v>
      </c>
      <c r="I115" s="49">
        <f t="shared" si="72"/>
        <v>0</v>
      </c>
      <c r="J115" s="49">
        <f t="shared" si="72"/>
        <v>0</v>
      </c>
      <c r="K115" s="49">
        <f t="shared" si="72"/>
        <v>0</v>
      </c>
      <c r="L115" s="49">
        <f t="shared" si="72"/>
        <v>0</v>
      </c>
      <c r="M115" s="49">
        <f t="shared" si="72"/>
        <v>0</v>
      </c>
      <c r="N115" s="49">
        <f t="shared" si="72"/>
        <v>0</v>
      </c>
      <c r="O115" s="49">
        <f t="shared" si="72"/>
        <v>0</v>
      </c>
      <c r="P115" s="49">
        <f t="shared" si="72"/>
        <v>0</v>
      </c>
    </row>
    <row r="116" spans="1:16" s="1" customFormat="1" ht="12.75" hidden="1">
      <c r="A116" s="52" t="s">
        <v>113</v>
      </c>
      <c r="B116" s="53" t="s">
        <v>114</v>
      </c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</row>
    <row r="117" spans="1:16" s="1" customFormat="1" ht="12.75">
      <c r="A117" s="31">
        <v>720</v>
      </c>
      <c r="B117" s="23" t="s">
        <v>115</v>
      </c>
      <c r="C117" s="24">
        <f>C118</f>
        <v>24722040</v>
      </c>
      <c r="D117" s="24">
        <v>24722040</v>
      </c>
      <c r="E117" s="24">
        <f aca="true" t="shared" si="73" ref="E117:P117">E118</f>
        <v>0</v>
      </c>
      <c r="F117" s="24">
        <f t="shared" si="73"/>
        <v>24722040</v>
      </c>
      <c r="G117" s="24">
        <f t="shared" si="73"/>
        <v>0</v>
      </c>
      <c r="H117" s="24">
        <f t="shared" si="73"/>
        <v>24722040</v>
      </c>
      <c r="I117" s="24">
        <f t="shared" si="73"/>
        <v>0</v>
      </c>
      <c r="J117" s="24">
        <f t="shared" si="73"/>
        <v>24722040</v>
      </c>
      <c r="K117" s="24">
        <f t="shared" si="73"/>
        <v>0</v>
      </c>
      <c r="L117" s="24">
        <f t="shared" si="73"/>
        <v>24722040</v>
      </c>
      <c r="M117" s="24">
        <f t="shared" si="73"/>
        <v>0</v>
      </c>
      <c r="N117" s="24">
        <f t="shared" si="73"/>
        <v>24722040</v>
      </c>
      <c r="O117" s="24">
        <f t="shared" si="73"/>
        <v>0</v>
      </c>
      <c r="P117" s="24">
        <f t="shared" si="73"/>
        <v>24722040</v>
      </c>
    </row>
    <row r="118" spans="1:16" s="1" customFormat="1" ht="12.75">
      <c r="A118" s="32">
        <v>72095</v>
      </c>
      <c r="B118" s="26" t="s">
        <v>1206</v>
      </c>
      <c r="C118" s="27">
        <f>SUM(C119:C124)</f>
        <v>24722040</v>
      </c>
      <c r="D118" s="27">
        <v>24722040</v>
      </c>
      <c r="E118" s="27">
        <f aca="true" t="shared" si="74" ref="E118:J118">SUM(E119:E124)</f>
        <v>0</v>
      </c>
      <c r="F118" s="27">
        <f t="shared" si="74"/>
        <v>24722040</v>
      </c>
      <c r="G118" s="27">
        <f t="shared" si="74"/>
        <v>0</v>
      </c>
      <c r="H118" s="27">
        <f t="shared" si="74"/>
        <v>24722040</v>
      </c>
      <c r="I118" s="27">
        <f t="shared" si="74"/>
        <v>0</v>
      </c>
      <c r="J118" s="27">
        <f t="shared" si="74"/>
        <v>24722040</v>
      </c>
      <c r="K118" s="27">
        <f aca="true" t="shared" si="75" ref="K118:P118">SUM(K119:K124)</f>
        <v>0</v>
      </c>
      <c r="L118" s="27">
        <f t="shared" si="75"/>
        <v>24722040</v>
      </c>
      <c r="M118" s="27">
        <f t="shared" si="75"/>
        <v>0</v>
      </c>
      <c r="N118" s="27">
        <f t="shared" si="75"/>
        <v>24722040</v>
      </c>
      <c r="O118" s="27">
        <f t="shared" si="75"/>
        <v>0</v>
      </c>
      <c r="P118" s="27">
        <f t="shared" si="75"/>
        <v>24722040</v>
      </c>
    </row>
    <row r="119" spans="1:16" s="1" customFormat="1" ht="12" customHeight="1" hidden="1">
      <c r="A119" s="28" t="s">
        <v>116</v>
      </c>
      <c r="B119" s="29" t="s">
        <v>117</v>
      </c>
      <c r="C119" s="30">
        <v>0</v>
      </c>
      <c r="D119" s="30">
        <v>0</v>
      </c>
      <c r="E119" s="30"/>
      <c r="F119" s="30">
        <f aca="true" t="shared" si="76" ref="F119:F124">D119+E119</f>
        <v>0</v>
      </c>
      <c r="G119" s="30"/>
      <c r="H119" s="30">
        <f aca="true" t="shared" si="77" ref="H119:H124">F119+G119</f>
        <v>0</v>
      </c>
      <c r="I119" s="30"/>
      <c r="J119" s="30">
        <f aca="true" t="shared" si="78" ref="J119:J124">H119+I119</f>
        <v>0</v>
      </c>
      <c r="K119" s="30"/>
      <c r="L119" s="30">
        <f aca="true" t="shared" si="79" ref="L119:L124">J119+K119</f>
        <v>0</v>
      </c>
      <c r="M119" s="30"/>
      <c r="N119" s="30">
        <f aca="true" t="shared" si="80" ref="N119:N124">L119+M119</f>
        <v>0</v>
      </c>
      <c r="O119" s="30"/>
      <c r="P119" s="30">
        <f aca="true" t="shared" si="81" ref="P119:P124">N119+O119</f>
        <v>0</v>
      </c>
    </row>
    <row r="120" spans="1:16" s="1" customFormat="1" ht="12" customHeight="1">
      <c r="A120" s="28" t="s">
        <v>179</v>
      </c>
      <c r="B120" s="29" t="s">
        <v>180</v>
      </c>
      <c r="C120" s="30">
        <v>271000</v>
      </c>
      <c r="D120" s="30">
        <v>271000</v>
      </c>
      <c r="E120" s="30"/>
      <c r="F120" s="30">
        <f t="shared" si="76"/>
        <v>271000</v>
      </c>
      <c r="G120" s="30"/>
      <c r="H120" s="30">
        <f t="shared" si="77"/>
        <v>271000</v>
      </c>
      <c r="I120" s="30"/>
      <c r="J120" s="30">
        <f t="shared" si="78"/>
        <v>271000</v>
      </c>
      <c r="K120" s="30"/>
      <c r="L120" s="30">
        <f t="shared" si="79"/>
        <v>271000</v>
      </c>
      <c r="M120" s="30"/>
      <c r="N120" s="30">
        <f t="shared" si="80"/>
        <v>271000</v>
      </c>
      <c r="O120" s="30"/>
      <c r="P120" s="30">
        <f t="shared" si="81"/>
        <v>271000</v>
      </c>
    </row>
    <row r="121" spans="1:16" s="1" customFormat="1" ht="12" customHeight="1" hidden="1">
      <c r="A121" s="28" t="s">
        <v>118</v>
      </c>
      <c r="B121" s="29" t="s">
        <v>119</v>
      </c>
      <c r="C121" s="30">
        <v>0</v>
      </c>
      <c r="D121" s="30">
        <v>0</v>
      </c>
      <c r="E121" s="30"/>
      <c r="F121" s="30">
        <f t="shared" si="76"/>
        <v>0</v>
      </c>
      <c r="G121" s="30"/>
      <c r="H121" s="30">
        <f t="shared" si="77"/>
        <v>0</v>
      </c>
      <c r="I121" s="30"/>
      <c r="J121" s="30">
        <f t="shared" si="78"/>
        <v>0</v>
      </c>
      <c r="K121" s="30"/>
      <c r="L121" s="30">
        <f t="shared" si="79"/>
        <v>0</v>
      </c>
      <c r="M121" s="30"/>
      <c r="N121" s="30">
        <f t="shared" si="80"/>
        <v>0</v>
      </c>
      <c r="O121" s="30"/>
      <c r="P121" s="30">
        <f t="shared" si="81"/>
        <v>0</v>
      </c>
    </row>
    <row r="122" spans="1:16" s="1" customFormat="1" ht="12" customHeight="1">
      <c r="A122" s="28" t="s">
        <v>204</v>
      </c>
      <c r="B122" s="29" t="s">
        <v>119</v>
      </c>
      <c r="C122" s="30">
        <v>23951040</v>
      </c>
      <c r="D122" s="30">
        <v>23951040</v>
      </c>
      <c r="E122" s="30"/>
      <c r="F122" s="30">
        <f t="shared" si="76"/>
        <v>23951040</v>
      </c>
      <c r="G122" s="30"/>
      <c r="H122" s="30">
        <f t="shared" si="77"/>
        <v>23951040</v>
      </c>
      <c r="I122" s="30"/>
      <c r="J122" s="30">
        <f t="shared" si="78"/>
        <v>23951040</v>
      </c>
      <c r="K122" s="30"/>
      <c r="L122" s="30">
        <f t="shared" si="79"/>
        <v>23951040</v>
      </c>
      <c r="M122" s="30"/>
      <c r="N122" s="30">
        <f t="shared" si="80"/>
        <v>23951040</v>
      </c>
      <c r="O122" s="30"/>
      <c r="P122" s="30">
        <f t="shared" si="81"/>
        <v>23951040</v>
      </c>
    </row>
    <row r="123" spans="1:16" s="1" customFormat="1" ht="12" customHeight="1" hidden="1">
      <c r="A123" s="28" t="s">
        <v>120</v>
      </c>
      <c r="B123" s="29" t="s">
        <v>121</v>
      </c>
      <c r="C123" s="30">
        <v>0</v>
      </c>
      <c r="D123" s="30">
        <v>0</v>
      </c>
      <c r="E123" s="30"/>
      <c r="F123" s="30">
        <f t="shared" si="76"/>
        <v>0</v>
      </c>
      <c r="G123" s="30"/>
      <c r="H123" s="30">
        <f t="shared" si="77"/>
        <v>0</v>
      </c>
      <c r="I123" s="30"/>
      <c r="J123" s="30">
        <f t="shared" si="78"/>
        <v>0</v>
      </c>
      <c r="K123" s="30"/>
      <c r="L123" s="30">
        <f t="shared" si="79"/>
        <v>0</v>
      </c>
      <c r="M123" s="30"/>
      <c r="N123" s="30">
        <f t="shared" si="80"/>
        <v>0</v>
      </c>
      <c r="O123" s="30"/>
      <c r="P123" s="30">
        <f t="shared" si="81"/>
        <v>0</v>
      </c>
    </row>
    <row r="124" spans="1:16" s="1" customFormat="1" ht="12" customHeight="1">
      <c r="A124" s="45" t="s">
        <v>809</v>
      </c>
      <c r="B124" s="43" t="s">
        <v>810</v>
      </c>
      <c r="C124" s="44">
        <v>500000</v>
      </c>
      <c r="D124" s="44">
        <v>500000</v>
      </c>
      <c r="E124" s="44"/>
      <c r="F124" s="44">
        <f t="shared" si="76"/>
        <v>500000</v>
      </c>
      <c r="G124" s="44"/>
      <c r="H124" s="44">
        <f t="shared" si="77"/>
        <v>500000</v>
      </c>
      <c r="I124" s="44"/>
      <c r="J124" s="44">
        <f t="shared" si="78"/>
        <v>500000</v>
      </c>
      <c r="K124" s="44"/>
      <c r="L124" s="44">
        <f t="shared" si="79"/>
        <v>500000</v>
      </c>
      <c r="M124" s="44"/>
      <c r="N124" s="44">
        <f t="shared" si="80"/>
        <v>500000</v>
      </c>
      <c r="O124" s="44"/>
      <c r="P124" s="44">
        <f t="shared" si="81"/>
        <v>500000</v>
      </c>
    </row>
    <row r="125" spans="1:16" s="1" customFormat="1" ht="12.75">
      <c r="A125" s="58">
        <v>750</v>
      </c>
      <c r="B125" s="59" t="s">
        <v>123</v>
      </c>
      <c r="C125" s="60">
        <f>C126</f>
        <v>7058000</v>
      </c>
      <c r="D125" s="60">
        <v>7058000</v>
      </c>
      <c r="E125" s="60">
        <f aca="true" t="shared" si="82" ref="E125:P125">E126</f>
        <v>0</v>
      </c>
      <c r="F125" s="60">
        <f t="shared" si="82"/>
        <v>7058000</v>
      </c>
      <c r="G125" s="60">
        <f t="shared" si="82"/>
        <v>0</v>
      </c>
      <c r="H125" s="60">
        <f t="shared" si="82"/>
        <v>7058000</v>
      </c>
      <c r="I125" s="60">
        <f t="shared" si="82"/>
        <v>0</v>
      </c>
      <c r="J125" s="60">
        <f t="shared" si="82"/>
        <v>7058000</v>
      </c>
      <c r="K125" s="60">
        <f t="shared" si="82"/>
        <v>0</v>
      </c>
      <c r="L125" s="60">
        <f t="shared" si="82"/>
        <v>7058000</v>
      </c>
      <c r="M125" s="60">
        <f t="shared" si="82"/>
        <v>0</v>
      </c>
      <c r="N125" s="60">
        <f t="shared" si="82"/>
        <v>7058000</v>
      </c>
      <c r="O125" s="60">
        <f t="shared" si="82"/>
        <v>0</v>
      </c>
      <c r="P125" s="60">
        <f t="shared" si="82"/>
        <v>7058000</v>
      </c>
    </row>
    <row r="126" spans="1:16" s="1" customFormat="1" ht="12.75">
      <c r="A126" s="32">
        <v>75023</v>
      </c>
      <c r="B126" s="26" t="s">
        <v>124</v>
      </c>
      <c r="C126" s="27">
        <f>SUM(C127:C138)</f>
        <v>7058000</v>
      </c>
      <c r="D126" s="27">
        <v>7058000</v>
      </c>
      <c r="E126" s="27">
        <f aca="true" t="shared" si="83" ref="E126:J126">SUM(E127:E138)</f>
        <v>0</v>
      </c>
      <c r="F126" s="27">
        <f t="shared" si="83"/>
        <v>7058000</v>
      </c>
      <c r="G126" s="27">
        <f t="shared" si="83"/>
        <v>0</v>
      </c>
      <c r="H126" s="27">
        <f t="shared" si="83"/>
        <v>7058000</v>
      </c>
      <c r="I126" s="27">
        <f t="shared" si="83"/>
        <v>0</v>
      </c>
      <c r="J126" s="27">
        <f t="shared" si="83"/>
        <v>7058000</v>
      </c>
      <c r="K126" s="27">
        <f aca="true" t="shared" si="84" ref="K126:P126">SUM(K127:K138)</f>
        <v>0</v>
      </c>
      <c r="L126" s="27">
        <f t="shared" si="84"/>
        <v>7058000</v>
      </c>
      <c r="M126" s="27">
        <f t="shared" si="84"/>
        <v>0</v>
      </c>
      <c r="N126" s="27">
        <f t="shared" si="84"/>
        <v>7058000</v>
      </c>
      <c r="O126" s="27">
        <f t="shared" si="84"/>
        <v>0</v>
      </c>
      <c r="P126" s="27">
        <f t="shared" si="84"/>
        <v>7058000</v>
      </c>
    </row>
    <row r="127" spans="1:16" s="1" customFormat="1" ht="12.75">
      <c r="A127" s="61" t="s">
        <v>125</v>
      </c>
      <c r="B127" s="62" t="s">
        <v>126</v>
      </c>
      <c r="C127" s="63">
        <v>1250000</v>
      </c>
      <c r="D127" s="63">
        <v>1250000</v>
      </c>
      <c r="E127" s="63"/>
      <c r="F127" s="63">
        <f aca="true" t="shared" si="85" ref="F127:F138">D127+E127</f>
        <v>1250000</v>
      </c>
      <c r="G127" s="63"/>
      <c r="H127" s="63">
        <f aca="true" t="shared" si="86" ref="H127:H138">F127+G127</f>
        <v>1250000</v>
      </c>
      <c r="I127" s="63"/>
      <c r="J127" s="63">
        <f aca="true" t="shared" si="87" ref="J127:J138">H127+I127</f>
        <v>1250000</v>
      </c>
      <c r="K127" s="63"/>
      <c r="L127" s="63">
        <f aca="true" t="shared" si="88" ref="L127:L138">J127+K127</f>
        <v>1250000</v>
      </c>
      <c r="M127" s="63"/>
      <c r="N127" s="63">
        <f aca="true" t="shared" si="89" ref="N127:N138">L127+M127</f>
        <v>1250000</v>
      </c>
      <c r="O127" s="63"/>
      <c r="P127" s="63">
        <f aca="true" t="shared" si="90" ref="P127:P138">N127+O127</f>
        <v>1250000</v>
      </c>
    </row>
    <row r="128" spans="1:16" s="1" customFormat="1" ht="12.75">
      <c r="A128" s="28" t="s">
        <v>127</v>
      </c>
      <c r="B128" s="29" t="s">
        <v>106</v>
      </c>
      <c r="C128" s="30">
        <v>2500000</v>
      </c>
      <c r="D128" s="30">
        <v>2500000</v>
      </c>
      <c r="E128" s="30"/>
      <c r="F128" s="30">
        <f t="shared" si="85"/>
        <v>2500000</v>
      </c>
      <c r="G128" s="30"/>
      <c r="H128" s="30">
        <f t="shared" si="86"/>
        <v>2500000</v>
      </c>
      <c r="I128" s="30"/>
      <c r="J128" s="30">
        <f t="shared" si="87"/>
        <v>2500000</v>
      </c>
      <c r="K128" s="30"/>
      <c r="L128" s="30">
        <f t="shared" si="88"/>
        <v>2500000</v>
      </c>
      <c r="M128" s="30"/>
      <c r="N128" s="30">
        <f t="shared" si="89"/>
        <v>2500000</v>
      </c>
      <c r="O128" s="30"/>
      <c r="P128" s="30">
        <f t="shared" si="90"/>
        <v>2500000</v>
      </c>
    </row>
    <row r="129" spans="1:16" s="1" customFormat="1" ht="12.75">
      <c r="A129" s="28" t="s">
        <v>128</v>
      </c>
      <c r="B129" s="29" t="s">
        <v>1007</v>
      </c>
      <c r="C129" s="30">
        <v>350000</v>
      </c>
      <c r="D129" s="30">
        <v>350000</v>
      </c>
      <c r="E129" s="30"/>
      <c r="F129" s="30">
        <f t="shared" si="85"/>
        <v>350000</v>
      </c>
      <c r="G129" s="30"/>
      <c r="H129" s="30">
        <f t="shared" si="86"/>
        <v>350000</v>
      </c>
      <c r="I129" s="30"/>
      <c r="J129" s="30">
        <f t="shared" si="87"/>
        <v>350000</v>
      </c>
      <c r="K129" s="30"/>
      <c r="L129" s="30">
        <f t="shared" si="88"/>
        <v>350000</v>
      </c>
      <c r="M129" s="30"/>
      <c r="N129" s="30">
        <f t="shared" si="89"/>
        <v>350000</v>
      </c>
      <c r="O129" s="30"/>
      <c r="P129" s="30">
        <f t="shared" si="90"/>
        <v>350000</v>
      </c>
    </row>
    <row r="130" spans="1:16" s="1" customFormat="1" ht="12.75">
      <c r="A130" s="28" t="s">
        <v>129</v>
      </c>
      <c r="B130" s="29" t="s">
        <v>130</v>
      </c>
      <c r="C130" s="30">
        <v>400000</v>
      </c>
      <c r="D130" s="30">
        <v>400000</v>
      </c>
      <c r="E130" s="30"/>
      <c r="F130" s="30">
        <f t="shared" si="85"/>
        <v>400000</v>
      </c>
      <c r="G130" s="30"/>
      <c r="H130" s="30">
        <f t="shared" si="86"/>
        <v>400000</v>
      </c>
      <c r="I130" s="30"/>
      <c r="J130" s="30">
        <f t="shared" si="87"/>
        <v>400000</v>
      </c>
      <c r="K130" s="30"/>
      <c r="L130" s="30">
        <f t="shared" si="88"/>
        <v>400000</v>
      </c>
      <c r="M130" s="30"/>
      <c r="N130" s="30">
        <f t="shared" si="89"/>
        <v>400000</v>
      </c>
      <c r="O130" s="30"/>
      <c r="P130" s="30">
        <f t="shared" si="90"/>
        <v>400000</v>
      </c>
    </row>
    <row r="131" spans="1:16" s="1" customFormat="1" ht="37.5" customHeight="1" hidden="1">
      <c r="A131" s="28" t="s">
        <v>1086</v>
      </c>
      <c r="B131" s="29" t="s">
        <v>1087</v>
      </c>
      <c r="C131" s="30">
        <v>0</v>
      </c>
      <c r="D131" s="30">
        <v>0</v>
      </c>
      <c r="E131" s="30"/>
      <c r="F131" s="30">
        <f t="shared" si="85"/>
        <v>0</v>
      </c>
      <c r="G131" s="30"/>
      <c r="H131" s="30">
        <f t="shared" si="86"/>
        <v>0</v>
      </c>
      <c r="I131" s="30"/>
      <c r="J131" s="30">
        <f t="shared" si="87"/>
        <v>0</v>
      </c>
      <c r="K131" s="30"/>
      <c r="L131" s="30">
        <f t="shared" si="88"/>
        <v>0</v>
      </c>
      <c r="M131" s="30"/>
      <c r="N131" s="30">
        <f t="shared" si="89"/>
        <v>0</v>
      </c>
      <c r="O131" s="30"/>
      <c r="P131" s="30">
        <f t="shared" si="90"/>
        <v>0</v>
      </c>
    </row>
    <row r="132" spans="1:16" s="1" customFormat="1" ht="12.75" hidden="1">
      <c r="A132" s="28" t="s">
        <v>131</v>
      </c>
      <c r="B132" s="29" t="s">
        <v>135</v>
      </c>
      <c r="C132" s="30">
        <v>0</v>
      </c>
      <c r="D132" s="30">
        <v>0</v>
      </c>
      <c r="E132" s="30"/>
      <c r="F132" s="30">
        <f t="shared" si="85"/>
        <v>0</v>
      </c>
      <c r="G132" s="30"/>
      <c r="H132" s="30">
        <f t="shared" si="86"/>
        <v>0</v>
      </c>
      <c r="I132" s="30"/>
      <c r="J132" s="30">
        <f t="shared" si="87"/>
        <v>0</v>
      </c>
      <c r="K132" s="30"/>
      <c r="L132" s="30">
        <f t="shared" si="88"/>
        <v>0</v>
      </c>
      <c r="M132" s="30"/>
      <c r="N132" s="30">
        <f t="shared" si="89"/>
        <v>0</v>
      </c>
      <c r="O132" s="30"/>
      <c r="P132" s="30">
        <f t="shared" si="90"/>
        <v>0</v>
      </c>
    </row>
    <row r="133" spans="1:16" s="1" customFormat="1" ht="12.75" hidden="1">
      <c r="A133" s="36" t="s">
        <v>136</v>
      </c>
      <c r="B133" s="65" t="s">
        <v>137</v>
      </c>
      <c r="C133" s="30">
        <v>0</v>
      </c>
      <c r="D133" s="30">
        <v>0</v>
      </c>
      <c r="E133" s="30"/>
      <c r="F133" s="30">
        <f t="shared" si="85"/>
        <v>0</v>
      </c>
      <c r="G133" s="30"/>
      <c r="H133" s="30">
        <f t="shared" si="86"/>
        <v>0</v>
      </c>
      <c r="I133" s="30"/>
      <c r="J133" s="30">
        <f t="shared" si="87"/>
        <v>0</v>
      </c>
      <c r="K133" s="30"/>
      <c r="L133" s="30">
        <f t="shared" si="88"/>
        <v>0</v>
      </c>
      <c r="M133" s="30"/>
      <c r="N133" s="30">
        <f t="shared" si="89"/>
        <v>0</v>
      </c>
      <c r="O133" s="30"/>
      <c r="P133" s="30">
        <f t="shared" si="90"/>
        <v>0</v>
      </c>
    </row>
    <row r="134" spans="1:16" s="1" customFormat="1" ht="22.5" hidden="1">
      <c r="A134" s="36" t="s">
        <v>138</v>
      </c>
      <c r="B134" s="37" t="s">
        <v>139</v>
      </c>
      <c r="C134" s="30">
        <v>0</v>
      </c>
      <c r="D134" s="30">
        <v>0</v>
      </c>
      <c r="E134" s="30"/>
      <c r="F134" s="30">
        <f t="shared" si="85"/>
        <v>0</v>
      </c>
      <c r="G134" s="30"/>
      <c r="H134" s="30">
        <f t="shared" si="86"/>
        <v>0</v>
      </c>
      <c r="I134" s="30"/>
      <c r="J134" s="30">
        <f t="shared" si="87"/>
        <v>0</v>
      </c>
      <c r="K134" s="30"/>
      <c r="L134" s="30">
        <f t="shared" si="88"/>
        <v>0</v>
      </c>
      <c r="M134" s="30"/>
      <c r="N134" s="30">
        <f t="shared" si="89"/>
        <v>0</v>
      </c>
      <c r="O134" s="30"/>
      <c r="P134" s="30">
        <f t="shared" si="90"/>
        <v>0</v>
      </c>
    </row>
    <row r="135" spans="1:16" s="1" customFormat="1" ht="12.75">
      <c r="A135" s="36" t="s">
        <v>452</v>
      </c>
      <c r="B135" s="37" t="s">
        <v>1047</v>
      </c>
      <c r="C135" s="30">
        <v>2558000</v>
      </c>
      <c r="D135" s="30">
        <v>2558000</v>
      </c>
      <c r="E135" s="30"/>
      <c r="F135" s="30">
        <f t="shared" si="85"/>
        <v>2558000</v>
      </c>
      <c r="G135" s="30"/>
      <c r="H135" s="30">
        <f t="shared" si="86"/>
        <v>2558000</v>
      </c>
      <c r="I135" s="30"/>
      <c r="J135" s="30">
        <f t="shared" si="87"/>
        <v>2558000</v>
      </c>
      <c r="K135" s="30"/>
      <c r="L135" s="30">
        <f t="shared" si="88"/>
        <v>2558000</v>
      </c>
      <c r="M135" s="30"/>
      <c r="N135" s="30">
        <f t="shared" si="89"/>
        <v>2558000</v>
      </c>
      <c r="O135" s="30"/>
      <c r="P135" s="30">
        <f t="shared" si="90"/>
        <v>2558000</v>
      </c>
    </row>
    <row r="136" spans="1:16" s="1" customFormat="1" ht="24.75" customHeight="1" hidden="1">
      <c r="A136" s="28" t="s">
        <v>140</v>
      </c>
      <c r="B136" s="29" t="s">
        <v>141</v>
      </c>
      <c r="C136" s="30">
        <v>0</v>
      </c>
      <c r="D136" s="30">
        <v>0</v>
      </c>
      <c r="E136" s="30"/>
      <c r="F136" s="30">
        <f t="shared" si="85"/>
        <v>0</v>
      </c>
      <c r="G136" s="30"/>
      <c r="H136" s="30">
        <f t="shared" si="86"/>
        <v>0</v>
      </c>
      <c r="I136" s="30"/>
      <c r="J136" s="30">
        <f t="shared" si="87"/>
        <v>0</v>
      </c>
      <c r="K136" s="30"/>
      <c r="L136" s="30">
        <f t="shared" si="88"/>
        <v>0</v>
      </c>
      <c r="M136" s="30"/>
      <c r="N136" s="30">
        <f t="shared" si="89"/>
        <v>0</v>
      </c>
      <c r="O136" s="30"/>
      <c r="P136" s="30">
        <f t="shared" si="90"/>
        <v>0</v>
      </c>
    </row>
    <row r="137" spans="1:16" s="1" customFormat="1" ht="13.5" customHeight="1" hidden="1">
      <c r="A137" s="28" t="s">
        <v>1084</v>
      </c>
      <c r="B137" s="29" t="s">
        <v>1085</v>
      </c>
      <c r="C137" s="30">
        <v>0</v>
      </c>
      <c r="D137" s="30">
        <v>0</v>
      </c>
      <c r="E137" s="30"/>
      <c r="F137" s="30">
        <f t="shared" si="85"/>
        <v>0</v>
      </c>
      <c r="G137" s="30"/>
      <c r="H137" s="30">
        <f t="shared" si="86"/>
        <v>0</v>
      </c>
      <c r="I137" s="30"/>
      <c r="J137" s="30">
        <f t="shared" si="87"/>
        <v>0</v>
      </c>
      <c r="K137" s="30"/>
      <c r="L137" s="30">
        <f t="shared" si="88"/>
        <v>0</v>
      </c>
      <c r="M137" s="30"/>
      <c r="N137" s="30">
        <f t="shared" si="89"/>
        <v>0</v>
      </c>
      <c r="O137" s="30"/>
      <c r="P137" s="30">
        <f t="shared" si="90"/>
        <v>0</v>
      </c>
    </row>
    <row r="138" spans="1:16" s="66" customFormat="1" ht="13.5" customHeight="1" hidden="1">
      <c r="A138" s="73" t="s">
        <v>142</v>
      </c>
      <c r="B138" s="74" t="s">
        <v>1083</v>
      </c>
      <c r="C138" s="119">
        <v>0</v>
      </c>
      <c r="D138" s="119">
        <v>0</v>
      </c>
      <c r="E138" s="119"/>
      <c r="F138" s="119">
        <f t="shared" si="85"/>
        <v>0</v>
      </c>
      <c r="G138" s="119"/>
      <c r="H138" s="119">
        <f t="shared" si="86"/>
        <v>0</v>
      </c>
      <c r="I138" s="119"/>
      <c r="J138" s="119">
        <f t="shared" si="87"/>
        <v>0</v>
      </c>
      <c r="K138" s="119"/>
      <c r="L138" s="119">
        <f t="shared" si="88"/>
        <v>0</v>
      </c>
      <c r="M138" s="119"/>
      <c r="N138" s="119">
        <f t="shared" si="89"/>
        <v>0</v>
      </c>
      <c r="O138" s="119"/>
      <c r="P138" s="119">
        <f t="shared" si="90"/>
        <v>0</v>
      </c>
    </row>
    <row r="139" spans="1:16" s="1" customFormat="1" ht="12.75" hidden="1">
      <c r="A139" s="32">
        <v>75095</v>
      </c>
      <c r="B139" s="26" t="s">
        <v>1206</v>
      </c>
      <c r="C139" s="27">
        <v>0</v>
      </c>
      <c r="D139" s="27">
        <v>0</v>
      </c>
      <c r="E139" s="27">
        <f aca="true" t="shared" si="91" ref="E139:P139">SUM(E140:E140)</f>
        <v>0</v>
      </c>
      <c r="F139" s="27">
        <f t="shared" si="91"/>
        <v>0</v>
      </c>
      <c r="G139" s="27">
        <f t="shared" si="91"/>
        <v>0</v>
      </c>
      <c r="H139" s="27">
        <f t="shared" si="91"/>
        <v>0</v>
      </c>
      <c r="I139" s="27">
        <f t="shared" si="91"/>
        <v>0</v>
      </c>
      <c r="J139" s="27">
        <f t="shared" si="91"/>
        <v>0</v>
      </c>
      <c r="K139" s="27">
        <f t="shared" si="91"/>
        <v>0</v>
      </c>
      <c r="L139" s="27">
        <f t="shared" si="91"/>
        <v>0</v>
      </c>
      <c r="M139" s="27">
        <f t="shared" si="91"/>
        <v>0</v>
      </c>
      <c r="N139" s="27">
        <f t="shared" si="91"/>
        <v>0</v>
      </c>
      <c r="O139" s="27">
        <f t="shared" si="91"/>
        <v>0</v>
      </c>
      <c r="P139" s="27">
        <f t="shared" si="91"/>
        <v>0</v>
      </c>
    </row>
    <row r="140" spans="1:16" s="1" customFormat="1" ht="33.75" hidden="1">
      <c r="A140" s="28" t="s">
        <v>223</v>
      </c>
      <c r="B140" s="29" t="s">
        <v>597</v>
      </c>
      <c r="C140" s="63">
        <v>0</v>
      </c>
      <c r="D140" s="63">
        <v>0</v>
      </c>
      <c r="E140" s="63"/>
      <c r="F140" s="63">
        <f>D140+E140</f>
        <v>0</v>
      </c>
      <c r="G140" s="63"/>
      <c r="H140" s="63">
        <f>F140+G140</f>
        <v>0</v>
      </c>
      <c r="I140" s="63"/>
      <c r="J140" s="63">
        <f>H140+I140</f>
        <v>0</v>
      </c>
      <c r="K140" s="63"/>
      <c r="L140" s="63">
        <f>J140+K140</f>
        <v>0</v>
      </c>
      <c r="M140" s="63"/>
      <c r="N140" s="63">
        <f>L140+M140</f>
        <v>0</v>
      </c>
      <c r="O140" s="63"/>
      <c r="P140" s="63">
        <f>N140+O140</f>
        <v>0</v>
      </c>
    </row>
    <row r="141" spans="1:16" s="1" customFormat="1" ht="12.75">
      <c r="A141" s="31">
        <v>754</v>
      </c>
      <c r="B141" s="23" t="s">
        <v>144</v>
      </c>
      <c r="C141" s="24">
        <f>+C142+C146</f>
        <v>291000</v>
      </c>
      <c r="D141" s="24">
        <v>318200</v>
      </c>
      <c r="E141" s="24">
        <f aca="true" t="shared" si="92" ref="E141:J141">+E142+E146</f>
        <v>0</v>
      </c>
      <c r="F141" s="24">
        <f t="shared" si="92"/>
        <v>318200</v>
      </c>
      <c r="G141" s="24">
        <f t="shared" si="92"/>
        <v>0</v>
      </c>
      <c r="H141" s="24">
        <f t="shared" si="92"/>
        <v>318200</v>
      </c>
      <c r="I141" s="24">
        <f t="shared" si="92"/>
        <v>0</v>
      </c>
      <c r="J141" s="24">
        <f t="shared" si="92"/>
        <v>318200</v>
      </c>
      <c r="K141" s="24">
        <f aca="true" t="shared" si="93" ref="K141:P141">+K142+K146</f>
        <v>0</v>
      </c>
      <c r="L141" s="24">
        <f t="shared" si="93"/>
        <v>318200</v>
      </c>
      <c r="M141" s="24">
        <f t="shared" si="93"/>
        <v>0</v>
      </c>
      <c r="N141" s="24">
        <f t="shared" si="93"/>
        <v>318200</v>
      </c>
      <c r="O141" s="24">
        <f t="shared" si="93"/>
        <v>0</v>
      </c>
      <c r="P141" s="24">
        <f t="shared" si="93"/>
        <v>318200</v>
      </c>
    </row>
    <row r="142" spans="1:16" s="1" customFormat="1" ht="12.75">
      <c r="A142" s="32">
        <v>75416</v>
      </c>
      <c r="B142" s="26" t="s">
        <v>145</v>
      </c>
      <c r="C142" s="27">
        <f>C143</f>
        <v>285000</v>
      </c>
      <c r="D142" s="27">
        <v>285000</v>
      </c>
      <c r="E142" s="27">
        <f aca="true" t="shared" si="94" ref="E142:P142">E143</f>
        <v>0</v>
      </c>
      <c r="F142" s="27">
        <f t="shared" si="94"/>
        <v>285000</v>
      </c>
      <c r="G142" s="27">
        <f t="shared" si="94"/>
        <v>0</v>
      </c>
      <c r="H142" s="27">
        <f t="shared" si="94"/>
        <v>285000</v>
      </c>
      <c r="I142" s="27">
        <f t="shared" si="94"/>
        <v>0</v>
      </c>
      <c r="J142" s="27">
        <f t="shared" si="94"/>
        <v>285000</v>
      </c>
      <c r="K142" s="27">
        <f t="shared" si="94"/>
        <v>0</v>
      </c>
      <c r="L142" s="27">
        <f t="shared" si="94"/>
        <v>285000</v>
      </c>
      <c r="M142" s="27">
        <f t="shared" si="94"/>
        <v>0</v>
      </c>
      <c r="N142" s="27">
        <f t="shared" si="94"/>
        <v>285000</v>
      </c>
      <c r="O142" s="27">
        <f t="shared" si="94"/>
        <v>0</v>
      </c>
      <c r="P142" s="27">
        <f t="shared" si="94"/>
        <v>285000</v>
      </c>
    </row>
    <row r="143" spans="1:16" s="1" customFormat="1" ht="12.75">
      <c r="A143" s="33"/>
      <c r="B143" s="34" t="s">
        <v>145</v>
      </c>
      <c r="C143" s="67">
        <f>SUM(C144:C145)</f>
        <v>285000</v>
      </c>
      <c r="D143" s="67">
        <v>285000</v>
      </c>
      <c r="E143" s="67">
        <f aca="true" t="shared" si="95" ref="E143:J143">SUM(E144:E145)</f>
        <v>0</v>
      </c>
      <c r="F143" s="67">
        <f t="shared" si="95"/>
        <v>285000</v>
      </c>
      <c r="G143" s="67">
        <f t="shared" si="95"/>
        <v>0</v>
      </c>
      <c r="H143" s="67">
        <f t="shared" si="95"/>
        <v>285000</v>
      </c>
      <c r="I143" s="67">
        <f t="shared" si="95"/>
        <v>0</v>
      </c>
      <c r="J143" s="67">
        <f t="shared" si="95"/>
        <v>285000</v>
      </c>
      <c r="K143" s="67">
        <f aca="true" t="shared" si="96" ref="K143:P143">SUM(K144:K145)</f>
        <v>0</v>
      </c>
      <c r="L143" s="67">
        <f t="shared" si="96"/>
        <v>285000</v>
      </c>
      <c r="M143" s="67">
        <f t="shared" si="96"/>
        <v>0</v>
      </c>
      <c r="N143" s="67">
        <f t="shared" si="96"/>
        <v>285000</v>
      </c>
      <c r="O143" s="67">
        <f t="shared" si="96"/>
        <v>0</v>
      </c>
      <c r="P143" s="67">
        <f t="shared" si="96"/>
        <v>285000</v>
      </c>
    </row>
    <row r="144" spans="1:16" s="1" customFormat="1" ht="12" customHeight="1">
      <c r="A144" s="28" t="s">
        <v>146</v>
      </c>
      <c r="B144" s="29" t="s">
        <v>130</v>
      </c>
      <c r="C144" s="30">
        <v>285000</v>
      </c>
      <c r="D144" s="30">
        <v>285000</v>
      </c>
      <c r="E144" s="30"/>
      <c r="F144" s="30">
        <f>D144+E144</f>
        <v>285000</v>
      </c>
      <c r="G144" s="30"/>
      <c r="H144" s="30">
        <f>F144+G144</f>
        <v>285000</v>
      </c>
      <c r="I144" s="30"/>
      <c r="J144" s="30">
        <f>H144+I144</f>
        <v>285000</v>
      </c>
      <c r="K144" s="30"/>
      <c r="L144" s="30">
        <f>J144+K144</f>
        <v>285000</v>
      </c>
      <c r="M144" s="30"/>
      <c r="N144" s="30">
        <f>L144+M144</f>
        <v>285000</v>
      </c>
      <c r="O144" s="30"/>
      <c r="P144" s="30">
        <f>N144+O144</f>
        <v>285000</v>
      </c>
    </row>
    <row r="145" spans="1:16" s="1" customFormat="1" ht="22.5" hidden="1">
      <c r="A145" s="28" t="s">
        <v>147</v>
      </c>
      <c r="B145" s="29" t="s">
        <v>148</v>
      </c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</row>
    <row r="146" spans="1:16" s="1" customFormat="1" ht="12.75">
      <c r="A146" s="32">
        <v>75495</v>
      </c>
      <c r="B146" s="26" t="s">
        <v>1206</v>
      </c>
      <c r="C146" s="27">
        <f>SUM(C147:C147)</f>
        <v>6000</v>
      </c>
      <c r="D146" s="27">
        <v>33200</v>
      </c>
      <c r="E146" s="27">
        <f aca="true" t="shared" si="97" ref="E146:P146">SUM(E147:E147)</f>
        <v>0</v>
      </c>
      <c r="F146" s="27">
        <f t="shared" si="97"/>
        <v>33200</v>
      </c>
      <c r="G146" s="27">
        <f t="shared" si="97"/>
        <v>0</v>
      </c>
      <c r="H146" s="27">
        <f t="shared" si="97"/>
        <v>33200</v>
      </c>
      <c r="I146" s="27">
        <f t="shared" si="97"/>
        <v>0</v>
      </c>
      <c r="J146" s="27">
        <f t="shared" si="97"/>
        <v>33200</v>
      </c>
      <c r="K146" s="27">
        <f t="shared" si="97"/>
        <v>0</v>
      </c>
      <c r="L146" s="27">
        <f t="shared" si="97"/>
        <v>33200</v>
      </c>
      <c r="M146" s="27">
        <f t="shared" si="97"/>
        <v>0</v>
      </c>
      <c r="N146" s="27">
        <f t="shared" si="97"/>
        <v>33200</v>
      </c>
      <c r="O146" s="27">
        <f t="shared" si="97"/>
        <v>0</v>
      </c>
      <c r="P146" s="27">
        <f t="shared" si="97"/>
        <v>33200</v>
      </c>
    </row>
    <row r="147" spans="1:16" s="1" customFormat="1" ht="11.25" customHeight="1">
      <c r="A147" s="61" t="s">
        <v>149</v>
      </c>
      <c r="B147" s="62" t="s">
        <v>150</v>
      </c>
      <c r="C147" s="63">
        <v>6000</v>
      </c>
      <c r="D147" s="63">
        <v>33200</v>
      </c>
      <c r="E147" s="63"/>
      <c r="F147" s="63">
        <f>D147+E147</f>
        <v>33200</v>
      </c>
      <c r="G147" s="63"/>
      <c r="H147" s="63">
        <f>F147+G147</f>
        <v>33200</v>
      </c>
      <c r="I147" s="63"/>
      <c r="J147" s="63">
        <f>H147+I147</f>
        <v>33200</v>
      </c>
      <c r="K147" s="63"/>
      <c r="L147" s="63">
        <f>J147+K147</f>
        <v>33200</v>
      </c>
      <c r="M147" s="63"/>
      <c r="N147" s="63">
        <f>L147+M147</f>
        <v>33200</v>
      </c>
      <c r="O147" s="63"/>
      <c r="P147" s="63">
        <f>N147+O147</f>
        <v>33200</v>
      </c>
    </row>
    <row r="148" spans="1:16" s="1" customFormat="1" ht="12.75" hidden="1">
      <c r="A148" s="33"/>
      <c r="B148" s="34" t="s">
        <v>1200</v>
      </c>
      <c r="C148" s="40">
        <v>0</v>
      </c>
      <c r="D148" s="40">
        <v>0</v>
      </c>
      <c r="E148" s="40">
        <f aca="true" t="shared" si="98" ref="E148:J148">SUM(E150:E150)</f>
        <v>0</v>
      </c>
      <c r="F148" s="40">
        <f t="shared" si="98"/>
        <v>0</v>
      </c>
      <c r="G148" s="40">
        <f t="shared" si="98"/>
        <v>0</v>
      </c>
      <c r="H148" s="40">
        <f t="shared" si="98"/>
        <v>0</v>
      </c>
      <c r="I148" s="40">
        <f t="shared" si="98"/>
        <v>0</v>
      </c>
      <c r="J148" s="40">
        <f t="shared" si="98"/>
        <v>0</v>
      </c>
      <c r="K148" s="40">
        <f aca="true" t="shared" si="99" ref="K148:P148">SUM(K150:K150)</f>
        <v>0</v>
      </c>
      <c r="L148" s="40">
        <f t="shared" si="99"/>
        <v>0</v>
      </c>
      <c r="M148" s="40">
        <f t="shared" si="99"/>
        <v>0</v>
      </c>
      <c r="N148" s="40">
        <f t="shared" si="99"/>
        <v>0</v>
      </c>
      <c r="O148" s="40">
        <f t="shared" si="99"/>
        <v>0</v>
      </c>
      <c r="P148" s="40">
        <f t="shared" si="99"/>
        <v>0</v>
      </c>
    </row>
    <row r="149" spans="1:16" s="41" customFormat="1" ht="11.25" hidden="1">
      <c r="A149" s="28" t="s">
        <v>1201</v>
      </c>
      <c r="B149" s="29" t="s">
        <v>1013</v>
      </c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</row>
    <row r="150" spans="1:16" s="41" customFormat="1" ht="15.75" customHeight="1" hidden="1">
      <c r="A150" s="28" t="s">
        <v>181</v>
      </c>
      <c r="B150" s="29" t="s">
        <v>182</v>
      </c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</row>
    <row r="151" spans="1:16" s="1" customFormat="1" ht="12.75">
      <c r="A151" s="31">
        <v>758</v>
      </c>
      <c r="B151" s="23" t="s">
        <v>151</v>
      </c>
      <c r="C151" s="24">
        <f>C152</f>
        <v>16000000</v>
      </c>
      <c r="D151" s="24">
        <v>16000000</v>
      </c>
      <c r="E151" s="24">
        <f aca="true" t="shared" si="100" ref="E151:P151">E152</f>
        <v>76300000</v>
      </c>
      <c r="F151" s="24">
        <f t="shared" si="100"/>
        <v>92300000</v>
      </c>
      <c r="G151" s="24">
        <f t="shared" si="100"/>
        <v>0</v>
      </c>
      <c r="H151" s="24">
        <f t="shared" si="100"/>
        <v>92300000</v>
      </c>
      <c r="I151" s="24">
        <f t="shared" si="100"/>
        <v>-92300000</v>
      </c>
      <c r="J151" s="24">
        <f t="shared" si="100"/>
        <v>0</v>
      </c>
      <c r="K151" s="24">
        <f t="shared" si="100"/>
        <v>0</v>
      </c>
      <c r="L151" s="24">
        <f t="shared" si="100"/>
        <v>0</v>
      </c>
      <c r="M151" s="24">
        <f t="shared" si="100"/>
        <v>0</v>
      </c>
      <c r="N151" s="24">
        <f t="shared" si="100"/>
        <v>0</v>
      </c>
      <c r="O151" s="24">
        <f t="shared" si="100"/>
        <v>0</v>
      </c>
      <c r="P151" s="24">
        <f t="shared" si="100"/>
        <v>0</v>
      </c>
    </row>
    <row r="152" spans="1:16" s="1" customFormat="1" ht="12.75">
      <c r="A152" s="32">
        <v>75818</v>
      </c>
      <c r="B152" s="26" t="s">
        <v>152</v>
      </c>
      <c r="C152" s="27">
        <f>SUM(C153:C156)</f>
        <v>16000000</v>
      </c>
      <c r="D152" s="27">
        <f aca="true" t="shared" si="101" ref="D152:J152">SUM(D154:D157)</f>
        <v>16000000</v>
      </c>
      <c r="E152" s="27">
        <f t="shared" si="101"/>
        <v>76300000</v>
      </c>
      <c r="F152" s="27">
        <f t="shared" si="101"/>
        <v>92300000</v>
      </c>
      <c r="G152" s="27">
        <f t="shared" si="101"/>
        <v>0</v>
      </c>
      <c r="H152" s="27">
        <f t="shared" si="101"/>
        <v>92300000</v>
      </c>
      <c r="I152" s="27">
        <f t="shared" si="101"/>
        <v>-92300000</v>
      </c>
      <c r="J152" s="27">
        <f t="shared" si="101"/>
        <v>0</v>
      </c>
      <c r="K152" s="27">
        <f aca="true" t="shared" si="102" ref="K152:P152">SUM(K154:K157)</f>
        <v>0</v>
      </c>
      <c r="L152" s="27">
        <f t="shared" si="102"/>
        <v>0</v>
      </c>
      <c r="M152" s="27">
        <f t="shared" si="102"/>
        <v>0</v>
      </c>
      <c r="N152" s="27">
        <f t="shared" si="102"/>
        <v>0</v>
      </c>
      <c r="O152" s="27">
        <f t="shared" si="102"/>
        <v>0</v>
      </c>
      <c r="P152" s="27">
        <f t="shared" si="102"/>
        <v>0</v>
      </c>
    </row>
    <row r="153" spans="1:16" s="1" customFormat="1" ht="12.75" hidden="1">
      <c r="A153" s="28" t="s">
        <v>153</v>
      </c>
      <c r="B153" s="29" t="s">
        <v>154</v>
      </c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</row>
    <row r="154" spans="1:16" s="97" customFormat="1" ht="15.75" customHeight="1">
      <c r="A154" s="28" t="s">
        <v>155</v>
      </c>
      <c r="B154" s="29" t="s">
        <v>1199</v>
      </c>
      <c r="C154" s="38">
        <v>0</v>
      </c>
      <c r="D154" s="38">
        <v>0</v>
      </c>
      <c r="E154" s="38"/>
      <c r="F154" s="38">
        <f>D154+E154</f>
        <v>0</v>
      </c>
      <c r="G154" s="38"/>
      <c r="H154" s="38">
        <f>F154+G154</f>
        <v>0</v>
      </c>
      <c r="I154" s="38"/>
      <c r="J154" s="38">
        <f>H154+I154</f>
        <v>0</v>
      </c>
      <c r="K154" s="38"/>
      <c r="L154" s="38">
        <f>J154+K154</f>
        <v>0</v>
      </c>
      <c r="M154" s="38"/>
      <c r="N154" s="38">
        <f>L154+M154</f>
        <v>0</v>
      </c>
      <c r="O154" s="38"/>
      <c r="P154" s="38">
        <f>N154+O154</f>
        <v>0</v>
      </c>
    </row>
    <row r="155" spans="1:16" s="97" customFormat="1" ht="15.75" customHeight="1" hidden="1">
      <c r="A155" s="28" t="s">
        <v>1066</v>
      </c>
      <c r="B155" s="29" t="s">
        <v>239</v>
      </c>
      <c r="C155" s="38">
        <v>0</v>
      </c>
      <c r="D155" s="38">
        <v>0</v>
      </c>
      <c r="E155" s="38"/>
      <c r="F155" s="38">
        <f>D155+E155</f>
        <v>0</v>
      </c>
      <c r="G155" s="38"/>
      <c r="H155" s="38">
        <f>F155+G155</f>
        <v>0</v>
      </c>
      <c r="I155" s="38"/>
      <c r="J155" s="38">
        <f>H155+I155</f>
        <v>0</v>
      </c>
      <c r="K155" s="38"/>
      <c r="L155" s="38">
        <f>J155+K155</f>
        <v>0</v>
      </c>
      <c r="M155" s="38"/>
      <c r="N155" s="38">
        <f>L155+M155</f>
        <v>0</v>
      </c>
      <c r="O155" s="38"/>
      <c r="P155" s="38">
        <f>N155+O155</f>
        <v>0</v>
      </c>
    </row>
    <row r="156" spans="1:16" s="97" customFormat="1" ht="15.75" customHeight="1">
      <c r="A156" s="28" t="s">
        <v>549</v>
      </c>
      <c r="B156" s="29" t="s">
        <v>550</v>
      </c>
      <c r="C156" s="38">
        <v>16000000</v>
      </c>
      <c r="D156" s="38">
        <v>16000000</v>
      </c>
      <c r="E156" s="38">
        <f>-16000000</f>
        <v>-16000000</v>
      </c>
      <c r="F156" s="38">
        <f>D156+E156</f>
        <v>0</v>
      </c>
      <c r="G156" s="38"/>
      <c r="H156" s="38">
        <f>F156+G156</f>
        <v>0</v>
      </c>
      <c r="I156" s="38"/>
      <c r="J156" s="38">
        <f>H156+I156</f>
        <v>0</v>
      </c>
      <c r="K156" s="38"/>
      <c r="L156" s="38">
        <f>J156+K156</f>
        <v>0</v>
      </c>
      <c r="M156" s="38"/>
      <c r="N156" s="38">
        <f>L156+M156</f>
        <v>0</v>
      </c>
      <c r="O156" s="38"/>
      <c r="P156" s="38">
        <f>N156+O156</f>
        <v>0</v>
      </c>
    </row>
    <row r="157" spans="1:16" s="97" customFormat="1" ht="15.75" customHeight="1">
      <c r="A157" s="28" t="s">
        <v>969</v>
      </c>
      <c r="B157" s="29" t="s">
        <v>660</v>
      </c>
      <c r="C157" s="38"/>
      <c r="D157" s="38">
        <f>0</f>
        <v>0</v>
      </c>
      <c r="E157" s="38">
        <v>92300000</v>
      </c>
      <c r="F157" s="38">
        <f>D157+E157</f>
        <v>92300000</v>
      </c>
      <c r="G157" s="38"/>
      <c r="H157" s="38">
        <f>F157+G157</f>
        <v>92300000</v>
      </c>
      <c r="I157" s="38">
        <v>-92300000</v>
      </c>
      <c r="J157" s="38">
        <f>H157+I157</f>
        <v>0</v>
      </c>
      <c r="K157" s="38"/>
      <c r="L157" s="38">
        <f>J157+K157</f>
        <v>0</v>
      </c>
      <c r="M157" s="38"/>
      <c r="N157" s="38">
        <f>L157+M157</f>
        <v>0</v>
      </c>
      <c r="O157" s="38"/>
      <c r="P157" s="38">
        <f>N157+O157</f>
        <v>0</v>
      </c>
    </row>
    <row r="158" spans="1:16" s="1" customFormat="1" ht="12.75">
      <c r="A158" s="31">
        <v>801</v>
      </c>
      <c r="B158" s="23" t="s">
        <v>156</v>
      </c>
      <c r="C158" s="24">
        <f>C159+C219+C205+C234</f>
        <v>28382339</v>
      </c>
      <c r="D158" s="24">
        <v>28613803</v>
      </c>
      <c r="E158" s="24">
        <f aca="true" t="shared" si="103" ref="E158:J158">E159+E219+E205+E234</f>
        <v>-1167176</v>
      </c>
      <c r="F158" s="24">
        <f t="shared" si="103"/>
        <v>27446627</v>
      </c>
      <c r="G158" s="24">
        <f t="shared" si="103"/>
        <v>0</v>
      </c>
      <c r="H158" s="24">
        <f t="shared" si="103"/>
        <v>27446627</v>
      </c>
      <c r="I158" s="24">
        <f t="shared" si="103"/>
        <v>0</v>
      </c>
      <c r="J158" s="24">
        <f t="shared" si="103"/>
        <v>27446627</v>
      </c>
      <c r="K158" s="24">
        <f aca="true" t="shared" si="104" ref="K158:P158">K159+K219+K205+K234</f>
        <v>0</v>
      </c>
      <c r="L158" s="24">
        <f t="shared" si="104"/>
        <v>27446627</v>
      </c>
      <c r="M158" s="24">
        <f t="shared" si="104"/>
        <v>490500</v>
      </c>
      <c r="N158" s="24">
        <f t="shared" si="104"/>
        <v>27937127</v>
      </c>
      <c r="O158" s="24">
        <f t="shared" si="104"/>
        <v>0</v>
      </c>
      <c r="P158" s="24">
        <f t="shared" si="104"/>
        <v>27937127</v>
      </c>
    </row>
    <row r="159" spans="1:16" s="1" customFormat="1" ht="12.75">
      <c r="A159" s="47">
        <v>80101</v>
      </c>
      <c r="B159" s="48" t="s">
        <v>157</v>
      </c>
      <c r="C159" s="49">
        <f>SUM(C160:C204)</f>
        <v>24518632</v>
      </c>
      <c r="D159" s="49">
        <v>24603632</v>
      </c>
      <c r="E159" s="49">
        <f aca="true" t="shared" si="105" ref="E159:J159">SUM(E160:E204)</f>
        <v>-1167176</v>
      </c>
      <c r="F159" s="49">
        <f t="shared" si="105"/>
        <v>23436456</v>
      </c>
      <c r="G159" s="49">
        <f t="shared" si="105"/>
        <v>0</v>
      </c>
      <c r="H159" s="49">
        <f t="shared" si="105"/>
        <v>23436456</v>
      </c>
      <c r="I159" s="49">
        <f t="shared" si="105"/>
        <v>0</v>
      </c>
      <c r="J159" s="49">
        <f t="shared" si="105"/>
        <v>23436456</v>
      </c>
      <c r="K159" s="49">
        <f aca="true" t="shared" si="106" ref="K159:P159">SUM(K160:K204)</f>
        <v>0</v>
      </c>
      <c r="L159" s="49">
        <f t="shared" si="106"/>
        <v>23436456</v>
      </c>
      <c r="M159" s="49">
        <f t="shared" si="106"/>
        <v>486000</v>
      </c>
      <c r="N159" s="49">
        <f t="shared" si="106"/>
        <v>23922456</v>
      </c>
      <c r="O159" s="49">
        <f t="shared" si="106"/>
        <v>0</v>
      </c>
      <c r="P159" s="49">
        <f t="shared" si="106"/>
        <v>23922456</v>
      </c>
    </row>
    <row r="160" spans="1:16" s="1" customFormat="1" ht="13.5" customHeight="1">
      <c r="A160" s="28" t="s">
        <v>158</v>
      </c>
      <c r="B160" s="37" t="s">
        <v>1119</v>
      </c>
      <c r="C160" s="30">
        <v>900000</v>
      </c>
      <c r="D160" s="30">
        <v>900000</v>
      </c>
      <c r="E160" s="30"/>
      <c r="F160" s="30">
        <f>D160+E160</f>
        <v>900000</v>
      </c>
      <c r="G160" s="30"/>
      <c r="H160" s="30">
        <f>F160+G160</f>
        <v>900000</v>
      </c>
      <c r="I160" s="30"/>
      <c r="J160" s="30">
        <f>H160+I160</f>
        <v>900000</v>
      </c>
      <c r="K160" s="30"/>
      <c r="L160" s="30">
        <f>J160+K160</f>
        <v>900000</v>
      </c>
      <c r="M160" s="30"/>
      <c r="N160" s="30">
        <f>L160+M160</f>
        <v>900000</v>
      </c>
      <c r="O160" s="30"/>
      <c r="P160" s="30">
        <f>N160+O160</f>
        <v>900000</v>
      </c>
    </row>
    <row r="161" spans="1:16" s="1" customFormat="1" ht="12.75" hidden="1">
      <c r="A161" s="28" t="s">
        <v>160</v>
      </c>
      <c r="B161" s="37" t="s">
        <v>161</v>
      </c>
      <c r="C161" s="30"/>
      <c r="D161" s="30">
        <f>SUM(D154:D157)</f>
        <v>16000000</v>
      </c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</row>
    <row r="162" spans="1:16" s="1" customFormat="1" ht="15.75" customHeight="1" hidden="1">
      <c r="A162" s="28" t="s">
        <v>162</v>
      </c>
      <c r="B162" s="37" t="s">
        <v>163</v>
      </c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</row>
    <row r="163" spans="1:16" s="1" customFormat="1" ht="19.5" customHeight="1" hidden="1">
      <c r="A163" s="28" t="s">
        <v>164</v>
      </c>
      <c r="B163" s="37" t="s">
        <v>165</v>
      </c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</row>
    <row r="164" spans="1:16" s="1" customFormat="1" ht="12" customHeight="1">
      <c r="A164" s="28" t="s">
        <v>224</v>
      </c>
      <c r="B164" s="37" t="s">
        <v>225</v>
      </c>
      <c r="C164" s="30">
        <v>1000000</v>
      </c>
      <c r="D164" s="30">
        <v>1000000</v>
      </c>
      <c r="E164" s="30">
        <f>797349</f>
        <v>797349</v>
      </c>
      <c r="F164" s="30">
        <f aca="true" t="shared" si="107" ref="F164:F177">D164+E164</f>
        <v>1797349</v>
      </c>
      <c r="G164" s="30"/>
      <c r="H164" s="30">
        <f aca="true" t="shared" si="108" ref="H164:H177">F164+G164</f>
        <v>1797349</v>
      </c>
      <c r="I164" s="30"/>
      <c r="J164" s="30">
        <f aca="true" t="shared" si="109" ref="J164:J177">H164+I164</f>
        <v>1797349</v>
      </c>
      <c r="K164" s="30"/>
      <c r="L164" s="30">
        <f aca="true" t="shared" si="110" ref="L164:L177">J164+K164</f>
        <v>1797349</v>
      </c>
      <c r="M164" s="30"/>
      <c r="N164" s="30">
        <f aca="true" t="shared" si="111" ref="N164:N177">L164+M164</f>
        <v>1797349</v>
      </c>
      <c r="O164" s="30"/>
      <c r="P164" s="30">
        <f aca="true" t="shared" si="112" ref="P164:P177">N164+O164</f>
        <v>1797349</v>
      </c>
    </row>
    <row r="165" spans="1:16" s="1" customFormat="1" ht="13.5" customHeight="1">
      <c r="A165" s="28" t="s">
        <v>226</v>
      </c>
      <c r="B165" s="37" t="s">
        <v>227</v>
      </c>
      <c r="C165" s="30">
        <v>100000</v>
      </c>
      <c r="D165" s="30">
        <v>100000</v>
      </c>
      <c r="E165" s="30"/>
      <c r="F165" s="30">
        <f t="shared" si="107"/>
        <v>100000</v>
      </c>
      <c r="G165" s="30"/>
      <c r="H165" s="30">
        <f t="shared" si="108"/>
        <v>100000</v>
      </c>
      <c r="I165" s="30"/>
      <c r="J165" s="30">
        <f t="shared" si="109"/>
        <v>100000</v>
      </c>
      <c r="K165" s="30"/>
      <c r="L165" s="30">
        <f t="shared" si="110"/>
        <v>100000</v>
      </c>
      <c r="M165" s="30"/>
      <c r="N165" s="30">
        <f t="shared" si="111"/>
        <v>100000</v>
      </c>
      <c r="O165" s="30"/>
      <c r="P165" s="30">
        <f t="shared" si="112"/>
        <v>100000</v>
      </c>
    </row>
    <row r="166" spans="1:16" s="1" customFormat="1" ht="13.5" customHeight="1">
      <c r="A166" s="28" t="s">
        <v>228</v>
      </c>
      <c r="B166" s="37" t="s">
        <v>230</v>
      </c>
      <c r="C166" s="30">
        <v>1450000</v>
      </c>
      <c r="D166" s="30">
        <v>1450000</v>
      </c>
      <c r="E166" s="30">
        <f>-1000000</f>
        <v>-1000000</v>
      </c>
      <c r="F166" s="30">
        <f t="shared" si="107"/>
        <v>450000</v>
      </c>
      <c r="G166" s="30"/>
      <c r="H166" s="30">
        <f t="shared" si="108"/>
        <v>450000</v>
      </c>
      <c r="I166" s="30"/>
      <c r="J166" s="30">
        <f t="shared" si="109"/>
        <v>450000</v>
      </c>
      <c r="K166" s="30"/>
      <c r="L166" s="30">
        <f t="shared" si="110"/>
        <v>450000</v>
      </c>
      <c r="M166" s="30">
        <v>486000</v>
      </c>
      <c r="N166" s="30">
        <f t="shared" si="111"/>
        <v>936000</v>
      </c>
      <c r="O166" s="30"/>
      <c r="P166" s="30">
        <f t="shared" si="112"/>
        <v>936000</v>
      </c>
    </row>
    <row r="167" spans="1:16" s="1" customFormat="1" ht="13.5" customHeight="1">
      <c r="A167" s="28" t="s">
        <v>231</v>
      </c>
      <c r="B167" s="37" t="s">
        <v>232</v>
      </c>
      <c r="C167" s="30">
        <v>12500000</v>
      </c>
      <c r="D167" s="30">
        <v>12500000</v>
      </c>
      <c r="E167" s="30"/>
      <c r="F167" s="30">
        <f t="shared" si="107"/>
        <v>12500000</v>
      </c>
      <c r="G167" s="30"/>
      <c r="H167" s="30">
        <f t="shared" si="108"/>
        <v>12500000</v>
      </c>
      <c r="I167" s="30"/>
      <c r="J167" s="30">
        <f t="shared" si="109"/>
        <v>12500000</v>
      </c>
      <c r="K167" s="30"/>
      <c r="L167" s="30">
        <f t="shared" si="110"/>
        <v>12500000</v>
      </c>
      <c r="M167" s="30"/>
      <c r="N167" s="30">
        <f t="shared" si="111"/>
        <v>12500000</v>
      </c>
      <c r="O167" s="30"/>
      <c r="P167" s="30">
        <f t="shared" si="112"/>
        <v>12500000</v>
      </c>
    </row>
    <row r="168" spans="1:16" s="1" customFormat="1" ht="13.5" customHeight="1">
      <c r="A168" s="28" t="s">
        <v>1114</v>
      </c>
      <c r="B168" s="37" t="s">
        <v>1115</v>
      </c>
      <c r="C168" s="30">
        <v>0</v>
      </c>
      <c r="D168" s="30">
        <v>10000</v>
      </c>
      <c r="E168" s="30"/>
      <c r="F168" s="30">
        <f t="shared" si="107"/>
        <v>10000</v>
      </c>
      <c r="G168" s="30"/>
      <c r="H168" s="30">
        <f t="shared" si="108"/>
        <v>10000</v>
      </c>
      <c r="I168" s="30"/>
      <c r="J168" s="30">
        <f t="shared" si="109"/>
        <v>10000</v>
      </c>
      <c r="K168" s="30"/>
      <c r="L168" s="30">
        <f t="shared" si="110"/>
        <v>10000</v>
      </c>
      <c r="M168" s="30"/>
      <c r="N168" s="30">
        <f t="shared" si="111"/>
        <v>10000</v>
      </c>
      <c r="O168" s="30"/>
      <c r="P168" s="30">
        <f t="shared" si="112"/>
        <v>10000</v>
      </c>
    </row>
    <row r="169" spans="1:16" s="1" customFormat="1" ht="24.75" customHeight="1">
      <c r="A169" s="28" t="s">
        <v>1116</v>
      </c>
      <c r="B169" s="37" t="s">
        <v>1117</v>
      </c>
      <c r="C169" s="30">
        <v>0</v>
      </c>
      <c r="D169" s="30">
        <v>20000</v>
      </c>
      <c r="E169" s="30"/>
      <c r="F169" s="30">
        <f t="shared" si="107"/>
        <v>20000</v>
      </c>
      <c r="G169" s="30"/>
      <c r="H169" s="30">
        <f t="shared" si="108"/>
        <v>20000</v>
      </c>
      <c r="I169" s="30"/>
      <c r="J169" s="30">
        <f t="shared" si="109"/>
        <v>20000</v>
      </c>
      <c r="K169" s="30"/>
      <c r="L169" s="30">
        <f t="shared" si="110"/>
        <v>20000</v>
      </c>
      <c r="M169" s="30"/>
      <c r="N169" s="30">
        <f t="shared" si="111"/>
        <v>20000</v>
      </c>
      <c r="O169" s="30"/>
      <c r="P169" s="30">
        <f t="shared" si="112"/>
        <v>20000</v>
      </c>
    </row>
    <row r="170" spans="1:16" s="1" customFormat="1" ht="15.75" customHeight="1">
      <c r="A170" s="28" t="s">
        <v>70</v>
      </c>
      <c r="B170" s="37" t="s">
        <v>71</v>
      </c>
      <c r="C170" s="30">
        <v>2200000</v>
      </c>
      <c r="D170" s="30">
        <v>2200000</v>
      </c>
      <c r="E170" s="30">
        <f>-400000</f>
        <v>-400000</v>
      </c>
      <c r="F170" s="30">
        <f t="shared" si="107"/>
        <v>1800000</v>
      </c>
      <c r="G170" s="30"/>
      <c r="H170" s="30">
        <f t="shared" si="108"/>
        <v>1800000</v>
      </c>
      <c r="I170" s="30"/>
      <c r="J170" s="30">
        <f t="shared" si="109"/>
        <v>1800000</v>
      </c>
      <c r="K170" s="30"/>
      <c r="L170" s="30">
        <f t="shared" si="110"/>
        <v>1800000</v>
      </c>
      <c r="M170" s="30"/>
      <c r="N170" s="30">
        <f t="shared" si="111"/>
        <v>1800000</v>
      </c>
      <c r="O170" s="30"/>
      <c r="P170" s="30">
        <f t="shared" si="112"/>
        <v>1800000</v>
      </c>
    </row>
    <row r="171" spans="1:16" s="1" customFormat="1" ht="13.5" customHeight="1" hidden="1">
      <c r="A171" s="28" t="s">
        <v>233</v>
      </c>
      <c r="B171" s="37" t="s">
        <v>1029</v>
      </c>
      <c r="C171" s="30">
        <v>0</v>
      </c>
      <c r="D171" s="30">
        <v>0</v>
      </c>
      <c r="E171" s="30"/>
      <c r="F171" s="30">
        <f t="shared" si="107"/>
        <v>0</v>
      </c>
      <c r="G171" s="30"/>
      <c r="H171" s="30">
        <f t="shared" si="108"/>
        <v>0</v>
      </c>
      <c r="I171" s="30"/>
      <c r="J171" s="30">
        <f t="shared" si="109"/>
        <v>0</v>
      </c>
      <c r="K171" s="30"/>
      <c r="L171" s="30">
        <f t="shared" si="110"/>
        <v>0</v>
      </c>
      <c r="M171" s="30"/>
      <c r="N171" s="30">
        <f t="shared" si="111"/>
        <v>0</v>
      </c>
      <c r="O171" s="30"/>
      <c r="P171" s="30">
        <f t="shared" si="112"/>
        <v>0</v>
      </c>
    </row>
    <row r="172" spans="1:16" s="1" customFormat="1" ht="15" customHeight="1" hidden="1">
      <c r="A172" s="28" t="s">
        <v>15</v>
      </c>
      <c r="B172" s="37" t="s">
        <v>183</v>
      </c>
      <c r="C172" s="30">
        <v>0</v>
      </c>
      <c r="D172" s="30">
        <v>0</v>
      </c>
      <c r="E172" s="30"/>
      <c r="F172" s="30">
        <f t="shared" si="107"/>
        <v>0</v>
      </c>
      <c r="G172" s="30"/>
      <c r="H172" s="30">
        <f t="shared" si="108"/>
        <v>0</v>
      </c>
      <c r="I172" s="30"/>
      <c r="J172" s="30">
        <f t="shared" si="109"/>
        <v>0</v>
      </c>
      <c r="K172" s="30"/>
      <c r="L172" s="30">
        <f t="shared" si="110"/>
        <v>0</v>
      </c>
      <c r="M172" s="30"/>
      <c r="N172" s="30">
        <f t="shared" si="111"/>
        <v>0</v>
      </c>
      <c r="O172" s="30"/>
      <c r="P172" s="30">
        <f t="shared" si="112"/>
        <v>0</v>
      </c>
    </row>
    <row r="173" spans="1:16" s="1" customFormat="1" ht="23.25" customHeight="1">
      <c r="A173" s="28" t="s">
        <v>236</v>
      </c>
      <c r="B173" s="37" t="s">
        <v>1015</v>
      </c>
      <c r="C173" s="30">
        <v>1000000</v>
      </c>
      <c r="D173" s="30">
        <v>1000000</v>
      </c>
      <c r="E173" s="30"/>
      <c r="F173" s="30">
        <f t="shared" si="107"/>
        <v>1000000</v>
      </c>
      <c r="G173" s="30"/>
      <c r="H173" s="30">
        <f t="shared" si="108"/>
        <v>1000000</v>
      </c>
      <c r="I173" s="30"/>
      <c r="J173" s="30">
        <f t="shared" si="109"/>
        <v>1000000</v>
      </c>
      <c r="K173" s="30"/>
      <c r="L173" s="30">
        <f t="shared" si="110"/>
        <v>1000000</v>
      </c>
      <c r="M173" s="30"/>
      <c r="N173" s="30">
        <f t="shared" si="111"/>
        <v>1000000</v>
      </c>
      <c r="O173" s="30"/>
      <c r="P173" s="30">
        <f t="shared" si="112"/>
        <v>1000000</v>
      </c>
    </row>
    <row r="174" spans="1:16" s="1" customFormat="1" ht="12.75" hidden="1">
      <c r="A174" s="28" t="s">
        <v>237</v>
      </c>
      <c r="B174" s="37" t="s">
        <v>238</v>
      </c>
      <c r="C174" s="30">
        <v>0</v>
      </c>
      <c r="D174" s="30">
        <v>0</v>
      </c>
      <c r="E174" s="30"/>
      <c r="F174" s="30">
        <f t="shared" si="107"/>
        <v>0</v>
      </c>
      <c r="G174" s="30"/>
      <c r="H174" s="30">
        <f t="shared" si="108"/>
        <v>0</v>
      </c>
      <c r="I174" s="30"/>
      <c r="J174" s="30">
        <f t="shared" si="109"/>
        <v>0</v>
      </c>
      <c r="K174" s="30"/>
      <c r="L174" s="30">
        <f t="shared" si="110"/>
        <v>0</v>
      </c>
      <c r="M174" s="30"/>
      <c r="N174" s="30">
        <f t="shared" si="111"/>
        <v>0</v>
      </c>
      <c r="O174" s="30"/>
      <c r="P174" s="30">
        <f t="shared" si="112"/>
        <v>0</v>
      </c>
    </row>
    <row r="175" spans="1:16" s="1" customFormat="1" ht="13.5" customHeight="1" hidden="1">
      <c r="A175" s="28" t="s">
        <v>1026</v>
      </c>
      <c r="B175" s="37" t="s">
        <v>497</v>
      </c>
      <c r="C175" s="30">
        <v>0</v>
      </c>
      <c r="D175" s="30">
        <v>0</v>
      </c>
      <c r="E175" s="30"/>
      <c r="F175" s="30">
        <f t="shared" si="107"/>
        <v>0</v>
      </c>
      <c r="G175" s="30"/>
      <c r="H175" s="30">
        <f t="shared" si="108"/>
        <v>0</v>
      </c>
      <c r="I175" s="30"/>
      <c r="J175" s="30">
        <f t="shared" si="109"/>
        <v>0</v>
      </c>
      <c r="K175" s="30"/>
      <c r="L175" s="30">
        <f t="shared" si="110"/>
        <v>0</v>
      </c>
      <c r="M175" s="30"/>
      <c r="N175" s="30">
        <f t="shared" si="111"/>
        <v>0</v>
      </c>
      <c r="O175" s="30"/>
      <c r="P175" s="30">
        <f t="shared" si="112"/>
        <v>0</v>
      </c>
    </row>
    <row r="176" spans="1:16" s="1" customFormat="1" ht="16.5" customHeight="1">
      <c r="A176" s="28" t="s">
        <v>76</v>
      </c>
      <c r="B176" s="37" t="s">
        <v>77</v>
      </c>
      <c r="C176" s="30">
        <v>1956000</v>
      </c>
      <c r="D176" s="30">
        <v>1956000</v>
      </c>
      <c r="E176" s="30"/>
      <c r="F176" s="30">
        <f t="shared" si="107"/>
        <v>1956000</v>
      </c>
      <c r="G176" s="30"/>
      <c r="H176" s="30">
        <f t="shared" si="108"/>
        <v>1956000</v>
      </c>
      <c r="I176" s="30"/>
      <c r="J176" s="30">
        <f t="shared" si="109"/>
        <v>1956000</v>
      </c>
      <c r="K176" s="30"/>
      <c r="L176" s="30">
        <f t="shared" si="110"/>
        <v>1956000</v>
      </c>
      <c r="M176" s="30"/>
      <c r="N176" s="30">
        <f t="shared" si="111"/>
        <v>1956000</v>
      </c>
      <c r="O176" s="30"/>
      <c r="P176" s="30">
        <f t="shared" si="112"/>
        <v>1956000</v>
      </c>
    </row>
    <row r="177" spans="1:16" s="1" customFormat="1" ht="16.5" customHeight="1">
      <c r="A177" s="28" t="s">
        <v>524</v>
      </c>
      <c r="B177" s="37" t="s">
        <v>525</v>
      </c>
      <c r="C177" s="30">
        <v>1000000</v>
      </c>
      <c r="D177" s="30">
        <v>1000000</v>
      </c>
      <c r="E177" s="30">
        <f>-340000</f>
        <v>-340000</v>
      </c>
      <c r="F177" s="30">
        <f t="shared" si="107"/>
        <v>660000</v>
      </c>
      <c r="G177" s="30"/>
      <c r="H177" s="30">
        <f t="shared" si="108"/>
        <v>660000</v>
      </c>
      <c r="I177" s="30"/>
      <c r="J177" s="30">
        <f t="shared" si="109"/>
        <v>660000</v>
      </c>
      <c r="K177" s="30"/>
      <c r="L177" s="30">
        <f t="shared" si="110"/>
        <v>660000</v>
      </c>
      <c r="M177" s="30"/>
      <c r="N177" s="30">
        <f t="shared" si="111"/>
        <v>660000</v>
      </c>
      <c r="O177" s="30"/>
      <c r="P177" s="30">
        <f t="shared" si="112"/>
        <v>660000</v>
      </c>
    </row>
    <row r="178" spans="1:16" s="1" customFormat="1" ht="16.5" customHeight="1" hidden="1">
      <c r="A178" s="28" t="s">
        <v>184</v>
      </c>
      <c r="B178" s="37" t="s">
        <v>185</v>
      </c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</row>
    <row r="179" spans="1:16" s="1" customFormat="1" ht="13.5" customHeight="1" hidden="1">
      <c r="A179" s="28" t="s">
        <v>74</v>
      </c>
      <c r="B179" s="37" t="s">
        <v>75</v>
      </c>
      <c r="C179" s="30">
        <v>0</v>
      </c>
      <c r="D179" s="30">
        <v>0</v>
      </c>
      <c r="E179" s="30"/>
      <c r="F179" s="30">
        <f aca="true" t="shared" si="113" ref="F179:F204">D179+E179</f>
        <v>0</v>
      </c>
      <c r="G179" s="30"/>
      <c r="H179" s="30">
        <f aca="true" t="shared" si="114" ref="H179:H204">F179+G179</f>
        <v>0</v>
      </c>
      <c r="I179" s="30"/>
      <c r="J179" s="30">
        <f aca="true" t="shared" si="115" ref="J179:J204">H179+I179</f>
        <v>0</v>
      </c>
      <c r="K179" s="30"/>
      <c r="L179" s="30">
        <f aca="true" t="shared" si="116" ref="L179:L204">J179+K179</f>
        <v>0</v>
      </c>
      <c r="M179" s="30"/>
      <c r="N179" s="30">
        <f aca="true" t="shared" si="117" ref="N179:N204">L179+M179</f>
        <v>0</v>
      </c>
      <c r="O179" s="30"/>
      <c r="P179" s="30">
        <f aca="true" t="shared" si="118" ref="P179:P204">N179+O179</f>
        <v>0</v>
      </c>
    </row>
    <row r="180" spans="1:16" s="1" customFormat="1" ht="26.25" customHeight="1" hidden="1">
      <c r="A180" s="28" t="s">
        <v>989</v>
      </c>
      <c r="B180" s="37" t="s">
        <v>496</v>
      </c>
      <c r="C180" s="30">
        <v>0</v>
      </c>
      <c r="D180" s="30">
        <v>0</v>
      </c>
      <c r="E180" s="30"/>
      <c r="F180" s="30">
        <f t="shared" si="113"/>
        <v>0</v>
      </c>
      <c r="G180" s="30"/>
      <c r="H180" s="30">
        <f t="shared" si="114"/>
        <v>0</v>
      </c>
      <c r="I180" s="30"/>
      <c r="J180" s="30">
        <f t="shared" si="115"/>
        <v>0</v>
      </c>
      <c r="K180" s="30"/>
      <c r="L180" s="30">
        <f t="shared" si="116"/>
        <v>0</v>
      </c>
      <c r="M180" s="30"/>
      <c r="N180" s="30">
        <f t="shared" si="117"/>
        <v>0</v>
      </c>
      <c r="O180" s="30"/>
      <c r="P180" s="30">
        <f t="shared" si="118"/>
        <v>0</v>
      </c>
    </row>
    <row r="181" spans="1:16" s="1" customFormat="1" ht="13.5" customHeight="1" hidden="1">
      <c r="A181" s="28" t="s">
        <v>1027</v>
      </c>
      <c r="B181" s="37" t="s">
        <v>498</v>
      </c>
      <c r="C181" s="30">
        <v>0</v>
      </c>
      <c r="D181" s="30">
        <v>0</v>
      </c>
      <c r="E181" s="30"/>
      <c r="F181" s="30">
        <f t="shared" si="113"/>
        <v>0</v>
      </c>
      <c r="G181" s="30"/>
      <c r="H181" s="30">
        <f t="shared" si="114"/>
        <v>0</v>
      </c>
      <c r="I181" s="30"/>
      <c r="J181" s="30">
        <f t="shared" si="115"/>
        <v>0</v>
      </c>
      <c r="K181" s="30"/>
      <c r="L181" s="30">
        <f t="shared" si="116"/>
        <v>0</v>
      </c>
      <c r="M181" s="30"/>
      <c r="N181" s="30">
        <f t="shared" si="117"/>
        <v>0</v>
      </c>
      <c r="O181" s="30"/>
      <c r="P181" s="30">
        <f t="shared" si="118"/>
        <v>0</v>
      </c>
    </row>
    <row r="182" spans="1:16" s="1" customFormat="1" ht="13.5" customHeight="1">
      <c r="A182" s="28" t="s">
        <v>72</v>
      </c>
      <c r="B182" s="37" t="s">
        <v>73</v>
      </c>
      <c r="C182" s="30">
        <v>2000000</v>
      </c>
      <c r="D182" s="30">
        <v>2000000</v>
      </c>
      <c r="E182" s="30">
        <f>-210000</f>
        <v>-210000</v>
      </c>
      <c r="F182" s="30">
        <f t="shared" si="113"/>
        <v>1790000</v>
      </c>
      <c r="G182" s="30"/>
      <c r="H182" s="30">
        <f t="shared" si="114"/>
        <v>1790000</v>
      </c>
      <c r="I182" s="30"/>
      <c r="J182" s="30">
        <f t="shared" si="115"/>
        <v>1790000</v>
      </c>
      <c r="K182" s="30"/>
      <c r="L182" s="30">
        <f t="shared" si="116"/>
        <v>1790000</v>
      </c>
      <c r="M182" s="30"/>
      <c r="N182" s="30">
        <f t="shared" si="117"/>
        <v>1790000</v>
      </c>
      <c r="O182" s="30"/>
      <c r="P182" s="30">
        <f t="shared" si="118"/>
        <v>1790000</v>
      </c>
    </row>
    <row r="183" spans="1:16" s="1" customFormat="1" ht="15" customHeight="1" hidden="1">
      <c r="A183" s="28" t="s">
        <v>16</v>
      </c>
      <c r="B183" s="37" t="s">
        <v>390</v>
      </c>
      <c r="C183" s="30">
        <v>0</v>
      </c>
      <c r="D183" s="30">
        <v>0</v>
      </c>
      <c r="E183" s="30"/>
      <c r="F183" s="30">
        <f t="shared" si="113"/>
        <v>0</v>
      </c>
      <c r="G183" s="30"/>
      <c r="H183" s="30">
        <f t="shared" si="114"/>
        <v>0</v>
      </c>
      <c r="I183" s="30"/>
      <c r="J183" s="30">
        <f t="shared" si="115"/>
        <v>0</v>
      </c>
      <c r="K183" s="30"/>
      <c r="L183" s="30">
        <f t="shared" si="116"/>
        <v>0</v>
      </c>
      <c r="M183" s="30"/>
      <c r="N183" s="30">
        <f t="shared" si="117"/>
        <v>0</v>
      </c>
      <c r="O183" s="30"/>
      <c r="P183" s="30">
        <f t="shared" si="118"/>
        <v>0</v>
      </c>
    </row>
    <row r="184" spans="1:16" s="1" customFormat="1" ht="15" customHeight="1" hidden="1">
      <c r="A184" s="28" t="s">
        <v>17</v>
      </c>
      <c r="B184" s="37" t="s">
        <v>391</v>
      </c>
      <c r="C184" s="30">
        <v>0</v>
      </c>
      <c r="D184" s="30">
        <v>0</v>
      </c>
      <c r="E184" s="30"/>
      <c r="F184" s="30">
        <f t="shared" si="113"/>
        <v>0</v>
      </c>
      <c r="G184" s="30"/>
      <c r="H184" s="30">
        <f t="shared" si="114"/>
        <v>0</v>
      </c>
      <c r="I184" s="30"/>
      <c r="J184" s="30">
        <f t="shared" si="115"/>
        <v>0</v>
      </c>
      <c r="K184" s="30"/>
      <c r="L184" s="30">
        <f t="shared" si="116"/>
        <v>0</v>
      </c>
      <c r="M184" s="30"/>
      <c r="N184" s="30">
        <f t="shared" si="117"/>
        <v>0</v>
      </c>
      <c r="O184" s="30"/>
      <c r="P184" s="30">
        <f t="shared" si="118"/>
        <v>0</v>
      </c>
    </row>
    <row r="185" spans="1:16" s="1" customFormat="1" ht="15" customHeight="1" hidden="1">
      <c r="A185" s="28" t="s">
        <v>18</v>
      </c>
      <c r="B185" s="37" t="s">
        <v>392</v>
      </c>
      <c r="C185" s="30">
        <v>0</v>
      </c>
      <c r="D185" s="30">
        <v>0</v>
      </c>
      <c r="E185" s="30"/>
      <c r="F185" s="30">
        <f t="shared" si="113"/>
        <v>0</v>
      </c>
      <c r="G185" s="30"/>
      <c r="H185" s="30">
        <f t="shared" si="114"/>
        <v>0</v>
      </c>
      <c r="I185" s="30"/>
      <c r="J185" s="30">
        <f t="shared" si="115"/>
        <v>0</v>
      </c>
      <c r="K185" s="30"/>
      <c r="L185" s="30">
        <f t="shared" si="116"/>
        <v>0</v>
      </c>
      <c r="M185" s="30"/>
      <c r="N185" s="30">
        <f t="shared" si="117"/>
        <v>0</v>
      </c>
      <c r="O185" s="30"/>
      <c r="P185" s="30">
        <f t="shared" si="118"/>
        <v>0</v>
      </c>
    </row>
    <row r="186" spans="1:16" s="1" customFormat="1" ht="24" customHeight="1" hidden="1">
      <c r="A186" s="28" t="s">
        <v>19</v>
      </c>
      <c r="B186" s="37" t="s">
        <v>20</v>
      </c>
      <c r="C186" s="30">
        <v>0</v>
      </c>
      <c r="D186" s="30">
        <v>0</v>
      </c>
      <c r="E186" s="30"/>
      <c r="F186" s="30">
        <f t="shared" si="113"/>
        <v>0</v>
      </c>
      <c r="G186" s="30"/>
      <c r="H186" s="30">
        <f t="shared" si="114"/>
        <v>0</v>
      </c>
      <c r="I186" s="30"/>
      <c r="J186" s="30">
        <f t="shared" si="115"/>
        <v>0</v>
      </c>
      <c r="K186" s="30"/>
      <c r="L186" s="30">
        <f t="shared" si="116"/>
        <v>0</v>
      </c>
      <c r="M186" s="30"/>
      <c r="N186" s="30">
        <f t="shared" si="117"/>
        <v>0</v>
      </c>
      <c r="O186" s="30"/>
      <c r="P186" s="30">
        <f t="shared" si="118"/>
        <v>0</v>
      </c>
    </row>
    <row r="187" spans="1:16" s="1" customFormat="1" ht="12.75" hidden="1">
      <c r="A187" s="28" t="s">
        <v>606</v>
      </c>
      <c r="B187" s="37" t="s">
        <v>607</v>
      </c>
      <c r="C187" s="30">
        <v>0</v>
      </c>
      <c r="D187" s="30">
        <v>0</v>
      </c>
      <c r="E187" s="30"/>
      <c r="F187" s="30">
        <f t="shared" si="113"/>
        <v>0</v>
      </c>
      <c r="G187" s="30"/>
      <c r="H187" s="30">
        <f t="shared" si="114"/>
        <v>0</v>
      </c>
      <c r="I187" s="30"/>
      <c r="J187" s="30">
        <f t="shared" si="115"/>
        <v>0</v>
      </c>
      <c r="K187" s="30"/>
      <c r="L187" s="30">
        <f t="shared" si="116"/>
        <v>0</v>
      </c>
      <c r="M187" s="30"/>
      <c r="N187" s="30">
        <f t="shared" si="117"/>
        <v>0</v>
      </c>
      <c r="O187" s="30"/>
      <c r="P187" s="30">
        <f t="shared" si="118"/>
        <v>0</v>
      </c>
    </row>
    <row r="188" spans="1:16" s="1" customFormat="1" ht="22.5" hidden="1">
      <c r="A188" s="28" t="s">
        <v>808</v>
      </c>
      <c r="B188" s="37" t="s">
        <v>66</v>
      </c>
      <c r="C188" s="30">
        <v>0</v>
      </c>
      <c r="D188" s="30">
        <v>0</v>
      </c>
      <c r="E188" s="30"/>
      <c r="F188" s="30">
        <f t="shared" si="113"/>
        <v>0</v>
      </c>
      <c r="G188" s="30"/>
      <c r="H188" s="30">
        <f t="shared" si="114"/>
        <v>0</v>
      </c>
      <c r="I188" s="30"/>
      <c r="J188" s="30">
        <f t="shared" si="115"/>
        <v>0</v>
      </c>
      <c r="K188" s="30"/>
      <c r="L188" s="30">
        <f t="shared" si="116"/>
        <v>0</v>
      </c>
      <c r="M188" s="30"/>
      <c r="N188" s="30">
        <f t="shared" si="117"/>
        <v>0</v>
      </c>
      <c r="O188" s="30"/>
      <c r="P188" s="30">
        <f t="shared" si="118"/>
        <v>0</v>
      </c>
    </row>
    <row r="189" spans="1:16" s="1" customFormat="1" ht="12.75">
      <c r="A189" s="28" t="s">
        <v>18</v>
      </c>
      <c r="B189" s="37" t="s">
        <v>392</v>
      </c>
      <c r="C189" s="30">
        <v>0</v>
      </c>
      <c r="D189" s="30">
        <v>10000</v>
      </c>
      <c r="E189" s="30"/>
      <c r="F189" s="30">
        <f t="shared" si="113"/>
        <v>10000</v>
      </c>
      <c r="G189" s="30"/>
      <c r="H189" s="30">
        <f t="shared" si="114"/>
        <v>10000</v>
      </c>
      <c r="I189" s="30"/>
      <c r="J189" s="30">
        <f t="shared" si="115"/>
        <v>10000</v>
      </c>
      <c r="K189" s="30"/>
      <c r="L189" s="30">
        <f t="shared" si="116"/>
        <v>10000</v>
      </c>
      <c r="M189" s="30"/>
      <c r="N189" s="30">
        <f t="shared" si="117"/>
        <v>10000</v>
      </c>
      <c r="O189" s="30"/>
      <c r="P189" s="30">
        <f t="shared" si="118"/>
        <v>10000</v>
      </c>
    </row>
    <row r="190" spans="1:16" s="1" customFormat="1" ht="12.75">
      <c r="A190" s="28" t="s">
        <v>744</v>
      </c>
      <c r="B190" s="37" t="s">
        <v>746</v>
      </c>
      <c r="C190" s="30">
        <v>0</v>
      </c>
      <c r="D190" s="30">
        <v>45000</v>
      </c>
      <c r="E190" s="30"/>
      <c r="F190" s="30">
        <f t="shared" si="113"/>
        <v>45000</v>
      </c>
      <c r="G190" s="30"/>
      <c r="H190" s="30">
        <f t="shared" si="114"/>
        <v>45000</v>
      </c>
      <c r="I190" s="30"/>
      <c r="J190" s="30">
        <f t="shared" si="115"/>
        <v>45000</v>
      </c>
      <c r="K190" s="30"/>
      <c r="L190" s="30">
        <f t="shared" si="116"/>
        <v>45000</v>
      </c>
      <c r="M190" s="30"/>
      <c r="N190" s="30">
        <f t="shared" si="117"/>
        <v>45000</v>
      </c>
      <c r="O190" s="30"/>
      <c r="P190" s="30">
        <f t="shared" si="118"/>
        <v>45000</v>
      </c>
    </row>
    <row r="191" spans="1:16" s="1" customFormat="1" ht="24">
      <c r="A191" s="28" t="s">
        <v>527</v>
      </c>
      <c r="B191" s="37" t="s">
        <v>528</v>
      </c>
      <c r="C191" s="30">
        <v>131000</v>
      </c>
      <c r="D191" s="30">
        <v>131000</v>
      </c>
      <c r="E191" s="30"/>
      <c r="F191" s="30">
        <f t="shared" si="113"/>
        <v>131000</v>
      </c>
      <c r="G191" s="30"/>
      <c r="H191" s="30">
        <f t="shared" si="114"/>
        <v>131000</v>
      </c>
      <c r="I191" s="30"/>
      <c r="J191" s="30">
        <f t="shared" si="115"/>
        <v>131000</v>
      </c>
      <c r="K191" s="30"/>
      <c r="L191" s="30">
        <f t="shared" si="116"/>
        <v>131000</v>
      </c>
      <c r="M191" s="30"/>
      <c r="N191" s="30">
        <f t="shared" si="117"/>
        <v>131000</v>
      </c>
      <c r="O191" s="30"/>
      <c r="P191" s="30">
        <f t="shared" si="118"/>
        <v>131000</v>
      </c>
    </row>
    <row r="192" spans="1:16" s="1" customFormat="1" ht="24">
      <c r="A192" s="28" t="s">
        <v>24</v>
      </c>
      <c r="B192" s="37" t="s">
        <v>526</v>
      </c>
      <c r="C192" s="30">
        <v>120107</v>
      </c>
      <c r="D192" s="30">
        <v>120107</v>
      </c>
      <c r="E192" s="30"/>
      <c r="F192" s="30">
        <f t="shared" si="113"/>
        <v>120107</v>
      </c>
      <c r="G192" s="30"/>
      <c r="H192" s="30">
        <f t="shared" si="114"/>
        <v>120107</v>
      </c>
      <c r="I192" s="30"/>
      <c r="J192" s="30">
        <f t="shared" si="115"/>
        <v>120107</v>
      </c>
      <c r="K192" s="30"/>
      <c r="L192" s="30">
        <f t="shared" si="116"/>
        <v>120107</v>
      </c>
      <c r="M192" s="30"/>
      <c r="N192" s="30">
        <f t="shared" si="117"/>
        <v>120107</v>
      </c>
      <c r="O192" s="30"/>
      <c r="P192" s="30">
        <f t="shared" si="118"/>
        <v>120107</v>
      </c>
    </row>
    <row r="193" spans="1:16" s="1" customFormat="1" ht="13.5" customHeight="1">
      <c r="A193" s="28" t="s">
        <v>25</v>
      </c>
      <c r="B193" s="37" t="s">
        <v>530</v>
      </c>
      <c r="C193" s="30">
        <v>10000</v>
      </c>
      <c r="D193" s="30">
        <v>10000</v>
      </c>
      <c r="E193" s="30"/>
      <c r="F193" s="30">
        <f t="shared" si="113"/>
        <v>10000</v>
      </c>
      <c r="G193" s="30"/>
      <c r="H193" s="30">
        <f t="shared" si="114"/>
        <v>10000</v>
      </c>
      <c r="I193" s="30"/>
      <c r="J193" s="30">
        <f t="shared" si="115"/>
        <v>10000</v>
      </c>
      <c r="K193" s="30"/>
      <c r="L193" s="30">
        <f t="shared" si="116"/>
        <v>10000</v>
      </c>
      <c r="M193" s="30"/>
      <c r="N193" s="30">
        <f t="shared" si="117"/>
        <v>10000</v>
      </c>
      <c r="O193" s="30"/>
      <c r="P193" s="30">
        <f t="shared" si="118"/>
        <v>10000</v>
      </c>
    </row>
    <row r="194" spans="1:16" s="1" customFormat="1" ht="13.5" customHeight="1">
      <c r="A194" s="28" t="s">
        <v>533</v>
      </c>
      <c r="B194" s="37" t="s">
        <v>534</v>
      </c>
      <c r="C194" s="30">
        <v>20000</v>
      </c>
      <c r="D194" s="30">
        <v>20000</v>
      </c>
      <c r="E194" s="30"/>
      <c r="F194" s="30">
        <f t="shared" si="113"/>
        <v>20000</v>
      </c>
      <c r="G194" s="30"/>
      <c r="H194" s="30">
        <f t="shared" si="114"/>
        <v>20000</v>
      </c>
      <c r="I194" s="30"/>
      <c r="J194" s="30">
        <f t="shared" si="115"/>
        <v>20000</v>
      </c>
      <c r="K194" s="30"/>
      <c r="L194" s="30">
        <f t="shared" si="116"/>
        <v>20000</v>
      </c>
      <c r="M194" s="30"/>
      <c r="N194" s="30">
        <f t="shared" si="117"/>
        <v>20000</v>
      </c>
      <c r="O194" s="30"/>
      <c r="P194" s="30">
        <f t="shared" si="118"/>
        <v>20000</v>
      </c>
    </row>
    <row r="195" spans="1:16" s="1" customFormat="1" ht="13.5" customHeight="1">
      <c r="A195" s="28" t="s">
        <v>531</v>
      </c>
      <c r="B195" s="37" t="s">
        <v>532</v>
      </c>
      <c r="C195" s="30">
        <v>10000</v>
      </c>
      <c r="D195" s="30">
        <v>10000</v>
      </c>
      <c r="E195" s="30"/>
      <c r="F195" s="30">
        <f t="shared" si="113"/>
        <v>10000</v>
      </c>
      <c r="G195" s="30"/>
      <c r="H195" s="30">
        <f t="shared" si="114"/>
        <v>10000</v>
      </c>
      <c r="I195" s="30"/>
      <c r="J195" s="30">
        <f t="shared" si="115"/>
        <v>10000</v>
      </c>
      <c r="K195" s="30"/>
      <c r="L195" s="30">
        <f t="shared" si="116"/>
        <v>10000</v>
      </c>
      <c r="M195" s="30"/>
      <c r="N195" s="30">
        <f t="shared" si="117"/>
        <v>10000</v>
      </c>
      <c r="O195" s="30"/>
      <c r="P195" s="30">
        <f t="shared" si="118"/>
        <v>10000</v>
      </c>
    </row>
    <row r="196" spans="1:16" s="1" customFormat="1" ht="13.5" customHeight="1">
      <c r="A196" s="28" t="s">
        <v>529</v>
      </c>
      <c r="B196" s="65" t="s">
        <v>560</v>
      </c>
      <c r="C196" s="30">
        <v>24525</v>
      </c>
      <c r="D196" s="30">
        <v>24525</v>
      </c>
      <c r="E196" s="30">
        <f>-14525</f>
        <v>-14525</v>
      </c>
      <c r="F196" s="30">
        <f t="shared" si="113"/>
        <v>10000</v>
      </c>
      <c r="G196" s="30"/>
      <c r="H196" s="30">
        <f t="shared" si="114"/>
        <v>10000</v>
      </c>
      <c r="I196" s="30"/>
      <c r="J196" s="30">
        <f t="shared" si="115"/>
        <v>10000</v>
      </c>
      <c r="K196" s="30"/>
      <c r="L196" s="30">
        <f t="shared" si="116"/>
        <v>10000</v>
      </c>
      <c r="M196" s="30"/>
      <c r="N196" s="30">
        <f t="shared" si="117"/>
        <v>10000</v>
      </c>
      <c r="O196" s="30"/>
      <c r="P196" s="30">
        <f t="shared" si="118"/>
        <v>10000</v>
      </c>
    </row>
    <row r="197" spans="1:16" s="1" customFormat="1" ht="25.5" customHeight="1">
      <c r="A197" s="28" t="s">
        <v>535</v>
      </c>
      <c r="B197" s="37" t="s">
        <v>536</v>
      </c>
      <c r="C197" s="30">
        <v>35000</v>
      </c>
      <c r="D197" s="30">
        <v>35000</v>
      </c>
      <c r="E197" s="30"/>
      <c r="F197" s="30">
        <f t="shared" si="113"/>
        <v>35000</v>
      </c>
      <c r="G197" s="30"/>
      <c r="H197" s="30">
        <f t="shared" si="114"/>
        <v>35000</v>
      </c>
      <c r="I197" s="30"/>
      <c r="J197" s="30">
        <f t="shared" si="115"/>
        <v>35000</v>
      </c>
      <c r="K197" s="30"/>
      <c r="L197" s="30">
        <f t="shared" si="116"/>
        <v>35000</v>
      </c>
      <c r="M197" s="30"/>
      <c r="N197" s="30">
        <f t="shared" si="117"/>
        <v>35000</v>
      </c>
      <c r="O197" s="30"/>
      <c r="P197" s="30">
        <f t="shared" si="118"/>
        <v>35000</v>
      </c>
    </row>
    <row r="198" spans="1:16" s="1" customFormat="1" ht="13.5" customHeight="1">
      <c r="A198" s="28" t="s">
        <v>537</v>
      </c>
      <c r="B198" s="37" t="s">
        <v>26</v>
      </c>
      <c r="C198" s="30">
        <v>7000</v>
      </c>
      <c r="D198" s="30">
        <v>7000</v>
      </c>
      <c r="E198" s="30"/>
      <c r="F198" s="30">
        <f t="shared" si="113"/>
        <v>7000</v>
      </c>
      <c r="G198" s="30"/>
      <c r="H198" s="30">
        <f t="shared" si="114"/>
        <v>7000</v>
      </c>
      <c r="I198" s="30"/>
      <c r="J198" s="30">
        <f t="shared" si="115"/>
        <v>7000</v>
      </c>
      <c r="K198" s="30"/>
      <c r="L198" s="30">
        <f t="shared" si="116"/>
        <v>7000</v>
      </c>
      <c r="M198" s="30"/>
      <c r="N198" s="30">
        <f t="shared" si="117"/>
        <v>7000</v>
      </c>
      <c r="O198" s="30"/>
      <c r="P198" s="30">
        <f t="shared" si="118"/>
        <v>7000</v>
      </c>
    </row>
    <row r="199" spans="1:16" s="1" customFormat="1" ht="13.5" customHeight="1">
      <c r="A199" s="28" t="s">
        <v>467</v>
      </c>
      <c r="B199" s="37" t="s">
        <v>468</v>
      </c>
      <c r="C199" s="30">
        <v>15000</v>
      </c>
      <c r="D199" s="30">
        <v>15000</v>
      </c>
      <c r="E199" s="30"/>
      <c r="F199" s="30">
        <f t="shared" si="113"/>
        <v>15000</v>
      </c>
      <c r="G199" s="30"/>
      <c r="H199" s="30">
        <f t="shared" si="114"/>
        <v>15000</v>
      </c>
      <c r="I199" s="30"/>
      <c r="J199" s="30">
        <f t="shared" si="115"/>
        <v>15000</v>
      </c>
      <c r="K199" s="30"/>
      <c r="L199" s="30">
        <f t="shared" si="116"/>
        <v>15000</v>
      </c>
      <c r="M199" s="30"/>
      <c r="N199" s="30">
        <f t="shared" si="117"/>
        <v>15000</v>
      </c>
      <c r="O199" s="30"/>
      <c r="P199" s="30">
        <f t="shared" si="118"/>
        <v>15000</v>
      </c>
    </row>
    <row r="200" spans="1:16" s="1" customFormat="1" ht="13.5" customHeight="1">
      <c r="A200" s="28" t="s">
        <v>469</v>
      </c>
      <c r="B200" s="37" t="s">
        <v>470</v>
      </c>
      <c r="C200" s="30">
        <v>15000</v>
      </c>
      <c r="D200" s="30">
        <v>15000</v>
      </c>
      <c r="E200" s="30"/>
      <c r="F200" s="30">
        <f t="shared" si="113"/>
        <v>15000</v>
      </c>
      <c r="G200" s="30"/>
      <c r="H200" s="30">
        <f t="shared" si="114"/>
        <v>15000</v>
      </c>
      <c r="I200" s="30"/>
      <c r="J200" s="30">
        <f t="shared" si="115"/>
        <v>15000</v>
      </c>
      <c r="K200" s="30"/>
      <c r="L200" s="30">
        <f t="shared" si="116"/>
        <v>15000</v>
      </c>
      <c r="M200" s="30"/>
      <c r="N200" s="30">
        <f t="shared" si="117"/>
        <v>15000</v>
      </c>
      <c r="O200" s="30"/>
      <c r="P200" s="30">
        <f t="shared" si="118"/>
        <v>15000</v>
      </c>
    </row>
    <row r="201" spans="1:16" s="1" customFormat="1" ht="13.5" customHeight="1">
      <c r="A201" s="28" t="s">
        <v>538</v>
      </c>
      <c r="B201" s="37" t="s">
        <v>539</v>
      </c>
      <c r="C201" s="30">
        <v>10000</v>
      </c>
      <c r="D201" s="30">
        <v>10000</v>
      </c>
      <c r="E201" s="30"/>
      <c r="F201" s="30">
        <f t="shared" si="113"/>
        <v>10000</v>
      </c>
      <c r="G201" s="30"/>
      <c r="H201" s="30">
        <f t="shared" si="114"/>
        <v>10000</v>
      </c>
      <c r="I201" s="30"/>
      <c r="J201" s="30">
        <f t="shared" si="115"/>
        <v>10000</v>
      </c>
      <c r="K201" s="30"/>
      <c r="L201" s="30">
        <f t="shared" si="116"/>
        <v>10000</v>
      </c>
      <c r="M201" s="30"/>
      <c r="N201" s="30">
        <f t="shared" si="117"/>
        <v>10000</v>
      </c>
      <c r="O201" s="30"/>
      <c r="P201" s="30">
        <f t="shared" si="118"/>
        <v>10000</v>
      </c>
    </row>
    <row r="202" spans="1:16" s="1" customFormat="1" ht="21" customHeight="1">
      <c r="A202" s="166" t="s">
        <v>876</v>
      </c>
      <c r="B202" s="37" t="s">
        <v>27</v>
      </c>
      <c r="C202" s="30">
        <v>15000</v>
      </c>
      <c r="D202" s="30">
        <v>15000</v>
      </c>
      <c r="E202" s="30"/>
      <c r="F202" s="30">
        <f t="shared" si="113"/>
        <v>15000</v>
      </c>
      <c r="G202" s="30"/>
      <c r="H202" s="30">
        <f t="shared" si="114"/>
        <v>15000</v>
      </c>
      <c r="I202" s="30"/>
      <c r="J202" s="30">
        <f t="shared" si="115"/>
        <v>15000</v>
      </c>
      <c r="K202" s="30"/>
      <c r="L202" s="30">
        <f t="shared" si="116"/>
        <v>15000</v>
      </c>
      <c r="M202" s="30"/>
      <c r="N202" s="30">
        <f t="shared" si="117"/>
        <v>15000</v>
      </c>
      <c r="O202" s="30"/>
      <c r="P202" s="30">
        <f t="shared" si="118"/>
        <v>15000</v>
      </c>
    </row>
    <row r="203" spans="1:16" s="1" customFormat="1" ht="24" customHeight="1" hidden="1">
      <c r="A203" s="28" t="s">
        <v>874</v>
      </c>
      <c r="B203" s="37" t="s">
        <v>1052</v>
      </c>
      <c r="C203" s="30">
        <v>0</v>
      </c>
      <c r="D203" s="30">
        <v>0</v>
      </c>
      <c r="E203" s="30"/>
      <c r="F203" s="30">
        <f t="shared" si="113"/>
        <v>0</v>
      </c>
      <c r="G203" s="30"/>
      <c r="H203" s="30">
        <f t="shared" si="114"/>
        <v>0</v>
      </c>
      <c r="I203" s="30"/>
      <c r="J203" s="30">
        <f t="shared" si="115"/>
        <v>0</v>
      </c>
      <c r="K203" s="30"/>
      <c r="L203" s="30">
        <f t="shared" si="116"/>
        <v>0</v>
      </c>
      <c r="M203" s="30"/>
      <c r="N203" s="30">
        <f t="shared" si="117"/>
        <v>0</v>
      </c>
      <c r="O203" s="30"/>
      <c r="P203" s="30">
        <f t="shared" si="118"/>
        <v>0</v>
      </c>
    </row>
    <row r="204" spans="1:16" s="1" customFormat="1" ht="24.75" customHeight="1" hidden="1">
      <c r="A204" s="28" t="s">
        <v>877</v>
      </c>
      <c r="B204" s="37" t="s">
        <v>1053</v>
      </c>
      <c r="C204" s="30">
        <v>0</v>
      </c>
      <c r="D204" s="30">
        <v>0</v>
      </c>
      <c r="E204" s="30"/>
      <c r="F204" s="30">
        <f t="shared" si="113"/>
        <v>0</v>
      </c>
      <c r="G204" s="30"/>
      <c r="H204" s="30">
        <f t="shared" si="114"/>
        <v>0</v>
      </c>
      <c r="I204" s="30"/>
      <c r="J204" s="30">
        <f t="shared" si="115"/>
        <v>0</v>
      </c>
      <c r="K204" s="30"/>
      <c r="L204" s="30">
        <f t="shared" si="116"/>
        <v>0</v>
      </c>
      <c r="M204" s="30"/>
      <c r="N204" s="30">
        <f t="shared" si="117"/>
        <v>0</v>
      </c>
      <c r="O204" s="30"/>
      <c r="P204" s="30">
        <f t="shared" si="118"/>
        <v>0</v>
      </c>
    </row>
    <row r="205" spans="1:16" s="1" customFormat="1" ht="12.75">
      <c r="A205" s="32">
        <v>80104</v>
      </c>
      <c r="B205" s="161" t="s">
        <v>241</v>
      </c>
      <c r="C205" s="27">
        <f>C209+C206</f>
        <v>2965000</v>
      </c>
      <c r="D205" s="27">
        <v>2977464</v>
      </c>
      <c r="E205" s="27">
        <f aca="true" t="shared" si="119" ref="E205:J205">E209+E206</f>
        <v>0</v>
      </c>
      <c r="F205" s="27">
        <f t="shared" si="119"/>
        <v>2977464</v>
      </c>
      <c r="G205" s="27">
        <f t="shared" si="119"/>
        <v>0</v>
      </c>
      <c r="H205" s="27">
        <f t="shared" si="119"/>
        <v>2977464</v>
      </c>
      <c r="I205" s="27">
        <f t="shared" si="119"/>
        <v>0</v>
      </c>
      <c r="J205" s="27">
        <f t="shared" si="119"/>
        <v>2977464</v>
      </c>
      <c r="K205" s="27">
        <f aca="true" t="shared" si="120" ref="K205:P205">K209+K206</f>
        <v>0</v>
      </c>
      <c r="L205" s="27">
        <f t="shared" si="120"/>
        <v>2977464</v>
      </c>
      <c r="M205" s="27">
        <f t="shared" si="120"/>
        <v>4500</v>
      </c>
      <c r="N205" s="27">
        <f t="shared" si="120"/>
        <v>2981964</v>
      </c>
      <c r="O205" s="27">
        <f t="shared" si="120"/>
        <v>0</v>
      </c>
      <c r="P205" s="27">
        <f t="shared" si="120"/>
        <v>2981964</v>
      </c>
    </row>
    <row r="206" spans="1:16" s="1" customFormat="1" ht="18" customHeight="1">
      <c r="A206" s="33"/>
      <c r="B206" s="34" t="s">
        <v>242</v>
      </c>
      <c r="C206" s="67">
        <f>SUM(C207:C208)</f>
        <v>2255000</v>
      </c>
      <c r="D206" s="67">
        <v>2255000</v>
      </c>
      <c r="E206" s="67">
        <f aca="true" t="shared" si="121" ref="E206:J206">SUM(E207:E208)</f>
        <v>0</v>
      </c>
      <c r="F206" s="67">
        <f t="shared" si="121"/>
        <v>2255000</v>
      </c>
      <c r="G206" s="67">
        <f t="shared" si="121"/>
        <v>0</v>
      </c>
      <c r="H206" s="67">
        <f t="shared" si="121"/>
        <v>2255000</v>
      </c>
      <c r="I206" s="67">
        <f t="shared" si="121"/>
        <v>0</v>
      </c>
      <c r="J206" s="67">
        <f t="shared" si="121"/>
        <v>2255000</v>
      </c>
      <c r="K206" s="67">
        <f aca="true" t="shared" si="122" ref="K206:P206">SUM(K207:K208)</f>
        <v>0</v>
      </c>
      <c r="L206" s="67">
        <f t="shared" si="122"/>
        <v>2255000</v>
      </c>
      <c r="M206" s="67">
        <f t="shared" si="122"/>
        <v>0</v>
      </c>
      <c r="N206" s="67">
        <f t="shared" si="122"/>
        <v>2255000</v>
      </c>
      <c r="O206" s="67">
        <f t="shared" si="122"/>
        <v>0</v>
      </c>
      <c r="P206" s="67">
        <f t="shared" si="122"/>
        <v>2255000</v>
      </c>
    </row>
    <row r="207" spans="1:16" s="1" customFormat="1" ht="17.25" customHeight="1">
      <c r="A207" s="28" t="s">
        <v>243</v>
      </c>
      <c r="B207" s="29" t="s">
        <v>244</v>
      </c>
      <c r="C207" s="30">
        <v>2255000</v>
      </c>
      <c r="D207" s="30">
        <v>2255000</v>
      </c>
      <c r="E207" s="30"/>
      <c r="F207" s="30">
        <f>D207+E207</f>
        <v>2255000</v>
      </c>
      <c r="G207" s="30"/>
      <c r="H207" s="30">
        <f>F207+G207</f>
        <v>2255000</v>
      </c>
      <c r="I207" s="30"/>
      <c r="J207" s="30">
        <f>H207+I207</f>
        <v>2255000</v>
      </c>
      <c r="K207" s="30"/>
      <c r="L207" s="30">
        <f>J207+K207</f>
        <v>2255000</v>
      </c>
      <c r="M207" s="30"/>
      <c r="N207" s="30">
        <f>L207+M207</f>
        <v>2255000</v>
      </c>
      <c r="O207" s="30"/>
      <c r="P207" s="30">
        <f>N207+O207</f>
        <v>2255000</v>
      </c>
    </row>
    <row r="208" spans="1:16" s="1" customFormat="1" ht="22.5" hidden="1">
      <c r="A208" s="28" t="s">
        <v>245</v>
      </c>
      <c r="B208" s="29" t="s">
        <v>246</v>
      </c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</row>
    <row r="209" spans="1:16" s="1" customFormat="1" ht="18" customHeight="1">
      <c r="A209" s="33"/>
      <c r="B209" s="34" t="s">
        <v>247</v>
      </c>
      <c r="C209" s="40">
        <f>SUM(C210:C218)</f>
        <v>710000</v>
      </c>
      <c r="D209" s="40">
        <v>722464</v>
      </c>
      <c r="E209" s="40">
        <f aca="true" t="shared" si="123" ref="E209:J209">SUM(E210:E218)</f>
        <v>0</v>
      </c>
      <c r="F209" s="40">
        <f t="shared" si="123"/>
        <v>722464</v>
      </c>
      <c r="G209" s="40">
        <f t="shared" si="123"/>
        <v>0</v>
      </c>
      <c r="H209" s="40">
        <f t="shared" si="123"/>
        <v>722464</v>
      </c>
      <c r="I209" s="40">
        <f t="shared" si="123"/>
        <v>0</v>
      </c>
      <c r="J209" s="40">
        <f t="shared" si="123"/>
        <v>722464</v>
      </c>
      <c r="K209" s="40">
        <f aca="true" t="shared" si="124" ref="K209:P209">SUM(K210:K218)</f>
        <v>0</v>
      </c>
      <c r="L209" s="40">
        <f t="shared" si="124"/>
        <v>722464</v>
      </c>
      <c r="M209" s="40">
        <f t="shared" si="124"/>
        <v>4500</v>
      </c>
      <c r="N209" s="40">
        <f t="shared" si="124"/>
        <v>726964</v>
      </c>
      <c r="O209" s="40">
        <f t="shared" si="124"/>
        <v>0</v>
      </c>
      <c r="P209" s="40">
        <f t="shared" si="124"/>
        <v>726964</v>
      </c>
    </row>
    <row r="210" spans="1:16" s="1" customFormat="1" ht="12.75">
      <c r="A210" s="28" t="s">
        <v>248</v>
      </c>
      <c r="B210" s="29" t="s">
        <v>1120</v>
      </c>
      <c r="C210" s="30">
        <v>500000</v>
      </c>
      <c r="D210" s="30">
        <v>500000</v>
      </c>
      <c r="E210" s="30"/>
      <c r="F210" s="30">
        <f aca="true" t="shared" si="125" ref="F210:F218">D210+E210</f>
        <v>500000</v>
      </c>
      <c r="G210" s="30"/>
      <c r="H210" s="30">
        <f aca="true" t="shared" si="126" ref="H210:H218">F210+G210</f>
        <v>500000</v>
      </c>
      <c r="I210" s="30"/>
      <c r="J210" s="30">
        <f aca="true" t="shared" si="127" ref="J210:J218">H210+I210</f>
        <v>500000</v>
      </c>
      <c r="K210" s="30"/>
      <c r="L210" s="30">
        <f aca="true" t="shared" si="128" ref="L210:L218">J210+K210</f>
        <v>500000</v>
      </c>
      <c r="M210" s="30"/>
      <c r="N210" s="30">
        <f aca="true" t="shared" si="129" ref="N210:N218">L210+M210</f>
        <v>500000</v>
      </c>
      <c r="O210" s="30"/>
      <c r="P210" s="30">
        <f aca="true" t="shared" si="130" ref="P210:P218">N210+O210</f>
        <v>500000</v>
      </c>
    </row>
    <row r="211" spans="1:16" s="1" customFormat="1" ht="12.75">
      <c r="A211" s="28" t="s">
        <v>249</v>
      </c>
      <c r="B211" s="29" t="s">
        <v>225</v>
      </c>
      <c r="C211" s="30">
        <v>100000</v>
      </c>
      <c r="D211" s="30">
        <v>100000</v>
      </c>
      <c r="E211" s="30"/>
      <c r="F211" s="30">
        <f t="shared" si="125"/>
        <v>100000</v>
      </c>
      <c r="G211" s="30"/>
      <c r="H211" s="30">
        <f t="shared" si="126"/>
        <v>100000</v>
      </c>
      <c r="I211" s="30"/>
      <c r="J211" s="30">
        <f t="shared" si="127"/>
        <v>100000</v>
      </c>
      <c r="K211" s="30"/>
      <c r="L211" s="30">
        <f t="shared" si="128"/>
        <v>100000</v>
      </c>
      <c r="M211" s="30"/>
      <c r="N211" s="30">
        <f t="shared" si="129"/>
        <v>100000</v>
      </c>
      <c r="O211" s="30"/>
      <c r="P211" s="30">
        <f t="shared" si="130"/>
        <v>100000</v>
      </c>
    </row>
    <row r="212" spans="1:16" s="1" customFormat="1" ht="12.75">
      <c r="A212" s="28" t="s">
        <v>250</v>
      </c>
      <c r="B212" s="29" t="s">
        <v>227</v>
      </c>
      <c r="C212" s="30">
        <v>100000</v>
      </c>
      <c r="D212" s="30">
        <v>100000</v>
      </c>
      <c r="E212" s="30"/>
      <c r="F212" s="30">
        <f t="shared" si="125"/>
        <v>100000</v>
      </c>
      <c r="G212" s="30"/>
      <c r="H212" s="30">
        <f t="shared" si="126"/>
        <v>100000</v>
      </c>
      <c r="I212" s="30"/>
      <c r="J212" s="30">
        <f t="shared" si="127"/>
        <v>100000</v>
      </c>
      <c r="K212" s="30"/>
      <c r="L212" s="30">
        <f t="shared" si="128"/>
        <v>100000</v>
      </c>
      <c r="M212" s="30"/>
      <c r="N212" s="30">
        <f t="shared" si="129"/>
        <v>100000</v>
      </c>
      <c r="O212" s="30"/>
      <c r="P212" s="30">
        <f t="shared" si="130"/>
        <v>100000</v>
      </c>
    </row>
    <row r="213" spans="1:16" s="1" customFormat="1" ht="12.75">
      <c r="A213" s="28" t="s">
        <v>1043</v>
      </c>
      <c r="B213" s="29" t="s">
        <v>0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>
        <v>4500</v>
      </c>
      <c r="N213" s="30">
        <f t="shared" si="129"/>
        <v>4500</v>
      </c>
      <c r="O213" s="30"/>
      <c r="P213" s="30">
        <f t="shared" si="130"/>
        <v>4500</v>
      </c>
    </row>
    <row r="214" spans="1:16" s="1" customFormat="1" ht="12.75">
      <c r="A214" s="28" t="s">
        <v>1044</v>
      </c>
      <c r="B214" s="29" t="s">
        <v>1139</v>
      </c>
      <c r="C214" s="30">
        <v>0</v>
      </c>
      <c r="D214" s="30">
        <v>12464</v>
      </c>
      <c r="E214" s="30"/>
      <c r="F214" s="30">
        <f t="shared" si="125"/>
        <v>12464</v>
      </c>
      <c r="G214" s="30"/>
      <c r="H214" s="30">
        <f t="shared" si="126"/>
        <v>12464</v>
      </c>
      <c r="I214" s="30"/>
      <c r="J214" s="30">
        <f t="shared" si="127"/>
        <v>12464</v>
      </c>
      <c r="K214" s="30"/>
      <c r="L214" s="30">
        <f t="shared" si="128"/>
        <v>12464</v>
      </c>
      <c r="M214" s="30"/>
      <c r="N214" s="30">
        <f t="shared" si="129"/>
        <v>12464</v>
      </c>
      <c r="O214" s="30"/>
      <c r="P214" s="30">
        <f t="shared" si="130"/>
        <v>12464</v>
      </c>
    </row>
    <row r="215" spans="1:16" s="1" customFormat="1" ht="12.75" hidden="1">
      <c r="A215" s="28" t="s">
        <v>647</v>
      </c>
      <c r="B215" s="29" t="s">
        <v>911</v>
      </c>
      <c r="C215" s="30">
        <v>0</v>
      </c>
      <c r="D215" s="30">
        <v>0</v>
      </c>
      <c r="E215" s="30"/>
      <c r="F215" s="30">
        <f t="shared" si="125"/>
        <v>0</v>
      </c>
      <c r="G215" s="30"/>
      <c r="H215" s="30">
        <f t="shared" si="126"/>
        <v>0</v>
      </c>
      <c r="I215" s="30"/>
      <c r="J215" s="30">
        <f t="shared" si="127"/>
        <v>0</v>
      </c>
      <c r="K215" s="30"/>
      <c r="L215" s="30">
        <f t="shared" si="128"/>
        <v>0</v>
      </c>
      <c r="M215" s="30"/>
      <c r="N215" s="30">
        <f t="shared" si="129"/>
        <v>0</v>
      </c>
      <c r="O215" s="30"/>
      <c r="P215" s="30">
        <f t="shared" si="130"/>
        <v>0</v>
      </c>
    </row>
    <row r="216" spans="1:16" s="1" customFormat="1" ht="12.75" hidden="1">
      <c r="A216" s="28" t="s">
        <v>648</v>
      </c>
      <c r="B216" s="29" t="s">
        <v>912</v>
      </c>
      <c r="C216" s="30">
        <v>0</v>
      </c>
      <c r="D216" s="30">
        <v>0</v>
      </c>
      <c r="E216" s="30"/>
      <c r="F216" s="30">
        <f t="shared" si="125"/>
        <v>0</v>
      </c>
      <c r="G216" s="30"/>
      <c r="H216" s="30">
        <f t="shared" si="126"/>
        <v>0</v>
      </c>
      <c r="I216" s="30"/>
      <c r="J216" s="30">
        <f t="shared" si="127"/>
        <v>0</v>
      </c>
      <c r="K216" s="30"/>
      <c r="L216" s="30">
        <f t="shared" si="128"/>
        <v>0</v>
      </c>
      <c r="M216" s="30"/>
      <c r="N216" s="30">
        <f t="shared" si="129"/>
        <v>0</v>
      </c>
      <c r="O216" s="30"/>
      <c r="P216" s="30">
        <f t="shared" si="130"/>
        <v>0</v>
      </c>
    </row>
    <row r="217" spans="1:16" s="1" customFormat="1" ht="12.75">
      <c r="A217" s="28" t="s">
        <v>561</v>
      </c>
      <c r="B217" s="29" t="s">
        <v>28</v>
      </c>
      <c r="C217" s="30">
        <v>10000</v>
      </c>
      <c r="D217" s="30">
        <v>10000</v>
      </c>
      <c r="E217" s="30"/>
      <c r="F217" s="30">
        <f t="shared" si="125"/>
        <v>10000</v>
      </c>
      <c r="G217" s="30"/>
      <c r="H217" s="30">
        <f t="shared" si="126"/>
        <v>10000</v>
      </c>
      <c r="I217" s="30"/>
      <c r="J217" s="30">
        <f t="shared" si="127"/>
        <v>10000</v>
      </c>
      <c r="K217" s="30"/>
      <c r="L217" s="30">
        <f t="shared" si="128"/>
        <v>10000</v>
      </c>
      <c r="M217" s="30"/>
      <c r="N217" s="30">
        <f t="shared" si="129"/>
        <v>10000</v>
      </c>
      <c r="O217" s="30"/>
      <c r="P217" s="30">
        <f t="shared" si="130"/>
        <v>10000</v>
      </c>
    </row>
    <row r="218" spans="1:16" s="1" customFormat="1" ht="23.25" customHeight="1" hidden="1">
      <c r="A218" s="28" t="s">
        <v>878</v>
      </c>
      <c r="B218" s="29" t="s">
        <v>1063</v>
      </c>
      <c r="C218" s="30">
        <v>0</v>
      </c>
      <c r="D218" s="30">
        <v>0</v>
      </c>
      <c r="E218" s="30"/>
      <c r="F218" s="30">
        <f t="shared" si="125"/>
        <v>0</v>
      </c>
      <c r="G218" s="30"/>
      <c r="H218" s="30">
        <f t="shared" si="126"/>
        <v>0</v>
      </c>
      <c r="I218" s="30"/>
      <c r="J218" s="30">
        <f t="shared" si="127"/>
        <v>0</v>
      </c>
      <c r="K218" s="30"/>
      <c r="L218" s="30">
        <f t="shared" si="128"/>
        <v>0</v>
      </c>
      <c r="M218" s="30"/>
      <c r="N218" s="30">
        <f t="shared" si="129"/>
        <v>0</v>
      </c>
      <c r="O218" s="30"/>
      <c r="P218" s="30">
        <f t="shared" si="130"/>
        <v>0</v>
      </c>
    </row>
    <row r="219" spans="1:16" s="1" customFormat="1" ht="12.75">
      <c r="A219" s="32">
        <v>80110</v>
      </c>
      <c r="B219" s="26" t="s">
        <v>251</v>
      </c>
      <c r="C219" s="27">
        <f>SUM(C223:C233)</f>
        <v>898707</v>
      </c>
      <c r="D219" s="27">
        <v>1032707</v>
      </c>
      <c r="E219" s="27">
        <f aca="true" t="shared" si="131" ref="E219:J219">SUM(E220:E233)</f>
        <v>0</v>
      </c>
      <c r="F219" s="27">
        <f t="shared" si="131"/>
        <v>1032707</v>
      </c>
      <c r="G219" s="27">
        <f t="shared" si="131"/>
        <v>0</v>
      </c>
      <c r="H219" s="27">
        <f t="shared" si="131"/>
        <v>1032707</v>
      </c>
      <c r="I219" s="27">
        <f t="shared" si="131"/>
        <v>0</v>
      </c>
      <c r="J219" s="27">
        <f t="shared" si="131"/>
        <v>1032707</v>
      </c>
      <c r="K219" s="27">
        <f aca="true" t="shared" si="132" ref="K219:P219">SUM(K220:K233)</f>
        <v>0</v>
      </c>
      <c r="L219" s="27">
        <f t="shared" si="132"/>
        <v>1032707</v>
      </c>
      <c r="M219" s="27">
        <f t="shared" si="132"/>
        <v>0</v>
      </c>
      <c r="N219" s="27">
        <f t="shared" si="132"/>
        <v>1032707</v>
      </c>
      <c r="O219" s="27">
        <f t="shared" si="132"/>
        <v>0</v>
      </c>
      <c r="P219" s="27">
        <f t="shared" si="132"/>
        <v>1032707</v>
      </c>
    </row>
    <row r="220" spans="1:16" s="41" customFormat="1" ht="12">
      <c r="A220" s="28" t="s">
        <v>1118</v>
      </c>
      <c r="B220" s="190" t="s">
        <v>1125</v>
      </c>
      <c r="C220" s="100">
        <v>0</v>
      </c>
      <c r="D220" s="100">
        <v>40000</v>
      </c>
      <c r="E220" s="100"/>
      <c r="F220" s="100">
        <f>D220+E220</f>
        <v>40000</v>
      </c>
      <c r="G220" s="100"/>
      <c r="H220" s="100">
        <f>F220+G220</f>
        <v>40000</v>
      </c>
      <c r="I220" s="100"/>
      <c r="J220" s="100">
        <f>H220+I220</f>
        <v>40000</v>
      </c>
      <c r="K220" s="100"/>
      <c r="L220" s="100">
        <f>J220+K220</f>
        <v>40000</v>
      </c>
      <c r="M220" s="100"/>
      <c r="N220" s="100">
        <f>L220+M220</f>
        <v>40000</v>
      </c>
      <c r="O220" s="100"/>
      <c r="P220" s="100">
        <f>N220+O220</f>
        <v>40000</v>
      </c>
    </row>
    <row r="221" spans="1:16" s="1" customFormat="1" ht="12.75">
      <c r="A221" s="28" t="s">
        <v>1126</v>
      </c>
      <c r="B221" s="29" t="s">
        <v>1127</v>
      </c>
      <c r="C221" s="55">
        <v>0</v>
      </c>
      <c r="D221" s="55">
        <v>40000</v>
      </c>
      <c r="E221" s="55"/>
      <c r="F221" s="55">
        <f>D221+E221</f>
        <v>40000</v>
      </c>
      <c r="G221" s="55"/>
      <c r="H221" s="55">
        <f>F221+G221</f>
        <v>40000</v>
      </c>
      <c r="I221" s="55"/>
      <c r="J221" s="55">
        <f>H221+I221</f>
        <v>40000</v>
      </c>
      <c r="K221" s="55"/>
      <c r="L221" s="55">
        <f>J221+K221</f>
        <v>40000</v>
      </c>
      <c r="M221" s="55"/>
      <c r="N221" s="55">
        <f>L221+M221</f>
        <v>40000</v>
      </c>
      <c r="O221" s="55"/>
      <c r="P221" s="55">
        <f>N221+O221</f>
        <v>40000</v>
      </c>
    </row>
    <row r="222" spans="1:16" s="1" customFormat="1" ht="12.75">
      <c r="A222" s="28" t="s">
        <v>1128</v>
      </c>
      <c r="B222" s="29" t="s">
        <v>1129</v>
      </c>
      <c r="C222" s="55">
        <v>0</v>
      </c>
      <c r="D222" s="55">
        <v>14000</v>
      </c>
      <c r="E222" s="55"/>
      <c r="F222" s="55">
        <f>D222+E222</f>
        <v>14000</v>
      </c>
      <c r="G222" s="55"/>
      <c r="H222" s="55">
        <f>F222+G222</f>
        <v>14000</v>
      </c>
      <c r="I222" s="55"/>
      <c r="J222" s="55">
        <f>H222+I222</f>
        <v>14000</v>
      </c>
      <c r="K222" s="55"/>
      <c r="L222" s="55">
        <f>J222+K222</f>
        <v>14000</v>
      </c>
      <c r="M222" s="55"/>
      <c r="N222" s="55">
        <f>L222+M222</f>
        <v>14000</v>
      </c>
      <c r="O222" s="55"/>
      <c r="P222" s="55">
        <f>N222+O222</f>
        <v>14000</v>
      </c>
    </row>
    <row r="223" spans="1:16" s="1" customFormat="1" ht="12.75" customHeight="1">
      <c r="A223" s="28" t="s">
        <v>252</v>
      </c>
      <c r="B223" s="37" t="s">
        <v>159</v>
      </c>
      <c r="C223" s="30">
        <v>450000</v>
      </c>
      <c r="D223" s="30">
        <v>450000</v>
      </c>
      <c r="E223" s="30"/>
      <c r="F223" s="30">
        <f>D223+E223</f>
        <v>450000</v>
      </c>
      <c r="G223" s="30"/>
      <c r="H223" s="30">
        <f>F223+G223</f>
        <v>450000</v>
      </c>
      <c r="I223" s="30"/>
      <c r="J223" s="30">
        <f>H223+I223</f>
        <v>450000</v>
      </c>
      <c r="K223" s="30"/>
      <c r="L223" s="30">
        <f>J223+K223</f>
        <v>450000</v>
      </c>
      <c r="M223" s="30"/>
      <c r="N223" s="30">
        <f>L223+M223</f>
        <v>450000</v>
      </c>
      <c r="O223" s="30"/>
      <c r="P223" s="30">
        <f>N223+O223</f>
        <v>450000</v>
      </c>
    </row>
    <row r="224" spans="1:16" s="1" customFormat="1" ht="12.75" customHeight="1" hidden="1">
      <c r="A224" s="28" t="s">
        <v>253</v>
      </c>
      <c r="B224" s="37" t="s">
        <v>254</v>
      </c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</row>
    <row r="225" spans="1:16" s="1" customFormat="1" ht="15.75" customHeight="1">
      <c r="A225" s="28" t="s">
        <v>255</v>
      </c>
      <c r="B225" s="37" t="s">
        <v>258</v>
      </c>
      <c r="C225" s="30">
        <v>250000</v>
      </c>
      <c r="D225" s="30">
        <v>250000</v>
      </c>
      <c r="E225" s="30"/>
      <c r="F225" s="30">
        <f>D225+E225</f>
        <v>250000</v>
      </c>
      <c r="G225" s="30"/>
      <c r="H225" s="30">
        <f>F225+G225</f>
        <v>250000</v>
      </c>
      <c r="I225" s="30"/>
      <c r="J225" s="30">
        <f>H225+I225</f>
        <v>250000</v>
      </c>
      <c r="K225" s="30"/>
      <c r="L225" s="30">
        <f>J225+K225</f>
        <v>250000</v>
      </c>
      <c r="M225" s="30"/>
      <c r="N225" s="30">
        <f>L225+M225</f>
        <v>250000</v>
      </c>
      <c r="O225" s="30"/>
      <c r="P225" s="30">
        <f>N225+O225</f>
        <v>250000</v>
      </c>
    </row>
    <row r="226" spans="1:16" s="1" customFormat="1" ht="15.75" customHeight="1" hidden="1">
      <c r="A226" s="28" t="s">
        <v>186</v>
      </c>
      <c r="B226" s="37" t="s">
        <v>187</v>
      </c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</row>
    <row r="227" spans="1:16" s="1" customFormat="1" ht="15.75" customHeight="1" hidden="1">
      <c r="A227" s="28" t="s">
        <v>21</v>
      </c>
      <c r="B227" s="37" t="s">
        <v>22</v>
      </c>
      <c r="C227" s="30">
        <v>0</v>
      </c>
      <c r="D227" s="30">
        <v>0</v>
      </c>
      <c r="E227" s="30"/>
      <c r="F227" s="30">
        <f>D227+E227</f>
        <v>0</v>
      </c>
      <c r="G227" s="30"/>
      <c r="H227" s="30">
        <f>F227+G227</f>
        <v>0</v>
      </c>
      <c r="I227" s="30"/>
      <c r="J227" s="30">
        <f>H227+I227</f>
        <v>0</v>
      </c>
      <c r="K227" s="30"/>
      <c r="L227" s="30">
        <f>J227+K227</f>
        <v>0</v>
      </c>
      <c r="M227" s="30"/>
      <c r="N227" s="30">
        <f>L227+M227</f>
        <v>0</v>
      </c>
      <c r="O227" s="30"/>
      <c r="P227" s="30">
        <f>N227+O227</f>
        <v>0</v>
      </c>
    </row>
    <row r="228" spans="1:16" s="1" customFormat="1" ht="25.5" customHeight="1">
      <c r="A228" s="28" t="s">
        <v>23</v>
      </c>
      <c r="B228" s="195" t="s">
        <v>1130</v>
      </c>
      <c r="C228" s="30">
        <v>0</v>
      </c>
      <c r="D228" s="30">
        <v>40000</v>
      </c>
      <c r="E228" s="30"/>
      <c r="F228" s="30">
        <f>D228+E228</f>
        <v>40000</v>
      </c>
      <c r="G228" s="30"/>
      <c r="H228" s="30">
        <f>F228+G228</f>
        <v>40000</v>
      </c>
      <c r="I228" s="30"/>
      <c r="J228" s="30">
        <f>H228+I228</f>
        <v>40000</v>
      </c>
      <c r="K228" s="30"/>
      <c r="L228" s="30">
        <f>J228+K228</f>
        <v>40000</v>
      </c>
      <c r="M228" s="30"/>
      <c r="N228" s="30">
        <f>L228+M228</f>
        <v>40000</v>
      </c>
      <c r="O228" s="30"/>
      <c r="P228" s="30">
        <f>N228+O228</f>
        <v>40000</v>
      </c>
    </row>
    <row r="229" spans="1:16" s="1" customFormat="1" ht="12.75" hidden="1">
      <c r="A229" s="28" t="s">
        <v>898</v>
      </c>
      <c r="B229" s="29" t="s">
        <v>899</v>
      </c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</row>
    <row r="230" spans="1:16" s="1" customFormat="1" ht="21" customHeight="1">
      <c r="A230" s="28" t="s">
        <v>464</v>
      </c>
      <c r="B230" s="37" t="s">
        <v>661</v>
      </c>
      <c r="C230" s="30">
        <v>189707</v>
      </c>
      <c r="D230" s="30">
        <v>189707</v>
      </c>
      <c r="E230" s="30"/>
      <c r="F230" s="30">
        <f>D230+E230</f>
        <v>189707</v>
      </c>
      <c r="G230" s="30"/>
      <c r="H230" s="30">
        <f>F230+G230</f>
        <v>189707</v>
      </c>
      <c r="I230" s="30"/>
      <c r="J230" s="30">
        <f>H230+I230</f>
        <v>189707</v>
      </c>
      <c r="K230" s="30"/>
      <c r="L230" s="30">
        <f>J230+K230</f>
        <v>189707</v>
      </c>
      <c r="M230" s="30"/>
      <c r="N230" s="30">
        <f>L230+M230</f>
        <v>189707</v>
      </c>
      <c r="O230" s="30"/>
      <c r="P230" s="30">
        <f>N230+O230</f>
        <v>189707</v>
      </c>
    </row>
    <row r="231" spans="1:16" s="164" customFormat="1" ht="14.25" customHeight="1" thickBot="1">
      <c r="A231" s="206" t="s">
        <v>540</v>
      </c>
      <c r="B231" s="207" t="s">
        <v>541</v>
      </c>
      <c r="C231" s="208">
        <v>9000</v>
      </c>
      <c r="D231" s="208">
        <v>9000</v>
      </c>
      <c r="E231" s="208"/>
      <c r="F231" s="208">
        <f>D231+E231</f>
        <v>9000</v>
      </c>
      <c r="G231" s="208"/>
      <c r="H231" s="208">
        <f>F231+G231</f>
        <v>9000</v>
      </c>
      <c r="I231" s="208"/>
      <c r="J231" s="208">
        <f>H231+I231</f>
        <v>9000</v>
      </c>
      <c r="K231" s="208"/>
      <c r="L231" s="208">
        <f>J231+K231</f>
        <v>9000</v>
      </c>
      <c r="M231" s="208"/>
      <c r="N231" s="208">
        <f>L231+M231</f>
        <v>9000</v>
      </c>
      <c r="O231" s="208"/>
      <c r="P231" s="208">
        <f>N231+O231</f>
        <v>9000</v>
      </c>
    </row>
    <row r="232" spans="1:16" s="1" customFormat="1" ht="15.75" customHeight="1" hidden="1">
      <c r="A232" s="28" t="s">
        <v>240</v>
      </c>
      <c r="B232" s="37" t="s">
        <v>915</v>
      </c>
      <c r="C232" s="30">
        <v>0</v>
      </c>
      <c r="D232" s="30">
        <v>0</v>
      </c>
      <c r="E232" s="30"/>
      <c r="F232" s="30">
        <f>D232+E232</f>
        <v>0</v>
      </c>
      <c r="G232" s="30"/>
      <c r="H232" s="30">
        <f>F232+G232</f>
        <v>0</v>
      </c>
      <c r="I232" s="30"/>
      <c r="J232" s="30">
        <f>H232+I232</f>
        <v>0</v>
      </c>
      <c r="K232" s="30"/>
      <c r="L232" s="30">
        <f>J232+K232</f>
        <v>0</v>
      </c>
      <c r="M232" s="30"/>
      <c r="N232" s="30">
        <f>L232+M232</f>
        <v>0</v>
      </c>
      <c r="O232" s="30"/>
      <c r="P232" s="30">
        <f>N232+O232</f>
        <v>0</v>
      </c>
    </row>
    <row r="233" spans="1:16" s="1" customFormat="1" ht="20.25" customHeight="1" hidden="1">
      <c r="A233" s="28" t="s">
        <v>649</v>
      </c>
      <c r="B233" s="37" t="s">
        <v>916</v>
      </c>
      <c r="C233" s="30">
        <v>0</v>
      </c>
      <c r="D233" s="30">
        <v>0</v>
      </c>
      <c r="E233" s="30"/>
      <c r="F233" s="30">
        <f>D233+E233</f>
        <v>0</v>
      </c>
      <c r="G233" s="30"/>
      <c r="H233" s="30">
        <f>F233+G233</f>
        <v>0</v>
      </c>
      <c r="I233" s="30"/>
      <c r="J233" s="30">
        <f>H233+I233</f>
        <v>0</v>
      </c>
      <c r="K233" s="30"/>
      <c r="L233" s="30">
        <f>J233+K233</f>
        <v>0</v>
      </c>
      <c r="M233" s="30"/>
      <c r="N233" s="30">
        <f>L233+M233</f>
        <v>0</v>
      </c>
      <c r="O233" s="30"/>
      <c r="P233" s="30">
        <f>N233+O233</f>
        <v>0</v>
      </c>
    </row>
    <row r="234" spans="1:16" s="1" customFormat="1" ht="13.5" hidden="1" thickBot="1">
      <c r="A234" s="32">
        <v>80195</v>
      </c>
      <c r="B234" s="26" t="s">
        <v>1206</v>
      </c>
      <c r="C234" s="27">
        <v>0</v>
      </c>
      <c r="D234" s="27">
        <v>0</v>
      </c>
      <c r="E234" s="27">
        <f aca="true" t="shared" si="133" ref="E234:P234">E235</f>
        <v>0</v>
      </c>
      <c r="F234" s="27">
        <f t="shared" si="133"/>
        <v>0</v>
      </c>
      <c r="G234" s="27">
        <f t="shared" si="133"/>
        <v>0</v>
      </c>
      <c r="H234" s="27">
        <f t="shared" si="133"/>
        <v>0</v>
      </c>
      <c r="I234" s="27">
        <f t="shared" si="133"/>
        <v>0</v>
      </c>
      <c r="J234" s="27">
        <f t="shared" si="133"/>
        <v>0</v>
      </c>
      <c r="K234" s="27">
        <f t="shared" si="133"/>
        <v>0</v>
      </c>
      <c r="L234" s="27">
        <f t="shared" si="133"/>
        <v>0</v>
      </c>
      <c r="M234" s="27">
        <f t="shared" si="133"/>
        <v>0</v>
      </c>
      <c r="N234" s="27">
        <f t="shared" si="133"/>
        <v>0</v>
      </c>
      <c r="O234" s="27">
        <f t="shared" si="133"/>
        <v>0</v>
      </c>
      <c r="P234" s="27">
        <f t="shared" si="133"/>
        <v>0</v>
      </c>
    </row>
    <row r="235" spans="1:16" s="1" customFormat="1" ht="13.5" hidden="1" thickBot="1">
      <c r="A235" s="28" t="s">
        <v>259</v>
      </c>
      <c r="B235" s="64" t="s">
        <v>260</v>
      </c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</row>
    <row r="236" spans="1:16" s="1" customFormat="1" ht="12.75">
      <c r="A236" s="192">
        <v>851</v>
      </c>
      <c r="B236" s="193" t="s">
        <v>261</v>
      </c>
      <c r="C236" s="194">
        <f>C237+C251+C253+C255</f>
        <v>4625000</v>
      </c>
      <c r="D236" s="194">
        <v>4625000</v>
      </c>
      <c r="E236" s="194">
        <f aca="true" t="shared" si="134" ref="E236:J236">E237+E251+E253+E255</f>
        <v>0</v>
      </c>
      <c r="F236" s="194">
        <f t="shared" si="134"/>
        <v>4625000</v>
      </c>
      <c r="G236" s="194">
        <f t="shared" si="134"/>
        <v>0</v>
      </c>
      <c r="H236" s="194">
        <f t="shared" si="134"/>
        <v>4625000</v>
      </c>
      <c r="I236" s="194">
        <f t="shared" si="134"/>
        <v>2062500</v>
      </c>
      <c r="J236" s="194">
        <f t="shared" si="134"/>
        <v>6687500</v>
      </c>
      <c r="K236" s="194">
        <f aca="true" t="shared" si="135" ref="K236:P236">K237+K251+K253+K255</f>
        <v>0</v>
      </c>
      <c r="L236" s="194">
        <f t="shared" si="135"/>
        <v>6687500</v>
      </c>
      <c r="M236" s="194">
        <f t="shared" si="135"/>
        <v>0</v>
      </c>
      <c r="N236" s="194">
        <f t="shared" si="135"/>
        <v>6687500</v>
      </c>
      <c r="O236" s="194">
        <f t="shared" si="135"/>
        <v>0</v>
      </c>
      <c r="P236" s="194">
        <f t="shared" si="135"/>
        <v>6687500</v>
      </c>
    </row>
    <row r="237" spans="1:16" s="1" customFormat="1" ht="12.75">
      <c r="A237" s="32">
        <v>85111</v>
      </c>
      <c r="B237" s="26" t="s">
        <v>262</v>
      </c>
      <c r="C237" s="27">
        <f>SUM(C238:C248)</f>
        <v>4625000</v>
      </c>
      <c r="D237" s="27">
        <v>4625000</v>
      </c>
      <c r="E237" s="27">
        <f>SUM(E238:E248)</f>
        <v>0</v>
      </c>
      <c r="F237" s="27">
        <f>SUM(F238:F250)</f>
        <v>4625000</v>
      </c>
      <c r="G237" s="27">
        <f>SUM(G238:G248)</f>
        <v>0</v>
      </c>
      <c r="H237" s="27">
        <f>SUM(H238:H250)</f>
        <v>4625000</v>
      </c>
      <c r="I237" s="27">
        <f>SUM(I238:I248)</f>
        <v>2062500</v>
      </c>
      <c r="J237" s="27">
        <f>SUM(J238:J250)</f>
        <v>6687500</v>
      </c>
      <c r="K237" s="27">
        <f>SUM(K238:K248)</f>
        <v>0</v>
      </c>
      <c r="L237" s="27">
        <f>SUM(L238:L250)</f>
        <v>6687500</v>
      </c>
      <c r="M237" s="27">
        <f>SUM(M238:M248)</f>
        <v>0</v>
      </c>
      <c r="N237" s="27">
        <f>SUM(N238:N250)</f>
        <v>6687500</v>
      </c>
      <c r="O237" s="27">
        <f>SUM(O238:O248)</f>
        <v>0</v>
      </c>
      <c r="P237" s="27">
        <f>SUM(P238:P250)</f>
        <v>6687500</v>
      </c>
    </row>
    <row r="238" spans="1:16" s="1" customFormat="1" ht="26.25" customHeight="1">
      <c r="A238" s="61" t="s">
        <v>263</v>
      </c>
      <c r="B238" s="62" t="s">
        <v>266</v>
      </c>
      <c r="C238" s="63">
        <v>500000</v>
      </c>
      <c r="D238" s="63">
        <v>500000</v>
      </c>
      <c r="E238" s="63"/>
      <c r="F238" s="63">
        <f aca="true" t="shared" si="136" ref="F238:F247">D238+E238</f>
        <v>500000</v>
      </c>
      <c r="G238" s="63"/>
      <c r="H238" s="63">
        <f aca="true" t="shared" si="137" ref="H238:H247">F238+G238</f>
        <v>500000</v>
      </c>
      <c r="I238" s="63"/>
      <c r="J238" s="63">
        <f aca="true" t="shared" si="138" ref="J238:J247">H238+I238</f>
        <v>500000</v>
      </c>
      <c r="K238" s="63"/>
      <c r="L238" s="63">
        <f aca="true" t="shared" si="139" ref="L238:L247">J238+K238</f>
        <v>500000</v>
      </c>
      <c r="M238" s="63"/>
      <c r="N238" s="63">
        <f aca="true" t="shared" si="140" ref="N238:N247">L238+M238</f>
        <v>500000</v>
      </c>
      <c r="O238" s="63"/>
      <c r="P238" s="63">
        <f aca="true" t="shared" si="141" ref="P238:P247">N238+O238</f>
        <v>500000</v>
      </c>
    </row>
    <row r="239" spans="1:16" s="1" customFormat="1" ht="27.75" customHeight="1" hidden="1">
      <c r="A239" s="28" t="s">
        <v>1019</v>
      </c>
      <c r="B239" s="29" t="s">
        <v>1020</v>
      </c>
      <c r="C239" s="30">
        <v>0</v>
      </c>
      <c r="D239" s="30">
        <v>0</v>
      </c>
      <c r="E239" s="30"/>
      <c r="F239" s="30">
        <f t="shared" si="136"/>
        <v>0</v>
      </c>
      <c r="G239" s="30"/>
      <c r="H239" s="30">
        <f t="shared" si="137"/>
        <v>0</v>
      </c>
      <c r="I239" s="30"/>
      <c r="J239" s="30">
        <f t="shared" si="138"/>
        <v>0</v>
      </c>
      <c r="K239" s="30"/>
      <c r="L239" s="30">
        <f t="shared" si="139"/>
        <v>0</v>
      </c>
      <c r="M239" s="30"/>
      <c r="N239" s="30">
        <f t="shared" si="140"/>
        <v>0</v>
      </c>
      <c r="O239" s="30"/>
      <c r="P239" s="30">
        <f t="shared" si="141"/>
        <v>0</v>
      </c>
    </row>
    <row r="240" spans="1:16" s="1" customFormat="1" ht="27.75" customHeight="1" hidden="1">
      <c r="A240" s="28" t="s">
        <v>1014</v>
      </c>
      <c r="B240" s="29" t="s">
        <v>1018</v>
      </c>
      <c r="C240" s="30">
        <v>0</v>
      </c>
      <c r="D240" s="30">
        <v>0</v>
      </c>
      <c r="E240" s="30"/>
      <c r="F240" s="30">
        <f t="shared" si="136"/>
        <v>0</v>
      </c>
      <c r="G240" s="30"/>
      <c r="H240" s="30">
        <f t="shared" si="137"/>
        <v>0</v>
      </c>
      <c r="I240" s="30"/>
      <c r="J240" s="30">
        <f t="shared" si="138"/>
        <v>0</v>
      </c>
      <c r="K240" s="30"/>
      <c r="L240" s="30">
        <f t="shared" si="139"/>
        <v>0</v>
      </c>
      <c r="M240" s="30"/>
      <c r="N240" s="30">
        <f t="shared" si="140"/>
        <v>0</v>
      </c>
      <c r="O240" s="30"/>
      <c r="P240" s="30">
        <f t="shared" si="141"/>
        <v>0</v>
      </c>
    </row>
    <row r="241" spans="1:16" s="1" customFormat="1" ht="25.5" customHeight="1">
      <c r="A241" s="28" t="s">
        <v>267</v>
      </c>
      <c r="B241" s="29" t="s">
        <v>268</v>
      </c>
      <c r="C241" s="30">
        <v>2700000</v>
      </c>
      <c r="D241" s="30">
        <v>2700000</v>
      </c>
      <c r="E241" s="30"/>
      <c r="F241" s="30">
        <f t="shared" si="136"/>
        <v>2700000</v>
      </c>
      <c r="G241" s="30"/>
      <c r="H241" s="30">
        <f t="shared" si="137"/>
        <v>2700000</v>
      </c>
      <c r="I241" s="30">
        <f>1262000+800500</f>
        <v>2062500</v>
      </c>
      <c r="J241" s="30">
        <f t="shared" si="138"/>
        <v>4762500</v>
      </c>
      <c r="K241" s="30"/>
      <c r="L241" s="30">
        <f t="shared" si="139"/>
        <v>4762500</v>
      </c>
      <c r="M241" s="30"/>
      <c r="N241" s="30">
        <f t="shared" si="140"/>
        <v>4762500</v>
      </c>
      <c r="O241" s="30"/>
      <c r="P241" s="30">
        <f t="shared" si="141"/>
        <v>4762500</v>
      </c>
    </row>
    <row r="242" spans="1:16" s="1" customFormat="1" ht="25.5" customHeight="1">
      <c r="A242" s="28" t="s">
        <v>830</v>
      </c>
      <c r="B242" s="29" t="s">
        <v>1064</v>
      </c>
      <c r="C242" s="30">
        <v>350000</v>
      </c>
      <c r="D242" s="30">
        <v>350000</v>
      </c>
      <c r="E242" s="30"/>
      <c r="F242" s="30">
        <f t="shared" si="136"/>
        <v>350000</v>
      </c>
      <c r="G242" s="30"/>
      <c r="H242" s="30">
        <f t="shared" si="137"/>
        <v>350000</v>
      </c>
      <c r="I242" s="30"/>
      <c r="J242" s="30">
        <f t="shared" si="138"/>
        <v>350000</v>
      </c>
      <c r="K242" s="30"/>
      <c r="L242" s="30">
        <f t="shared" si="139"/>
        <v>350000</v>
      </c>
      <c r="M242" s="30"/>
      <c r="N242" s="30">
        <f t="shared" si="140"/>
        <v>350000</v>
      </c>
      <c r="O242" s="30"/>
      <c r="P242" s="30">
        <f t="shared" si="141"/>
        <v>350000</v>
      </c>
    </row>
    <row r="243" spans="1:16" s="1" customFormat="1" ht="25.5" customHeight="1">
      <c r="A243" s="28" t="s">
        <v>57</v>
      </c>
      <c r="B243" s="29" t="s">
        <v>58</v>
      </c>
      <c r="C243" s="30">
        <v>1000000</v>
      </c>
      <c r="D243" s="30">
        <v>1000000</v>
      </c>
      <c r="E243" s="30"/>
      <c r="F243" s="30">
        <f t="shared" si="136"/>
        <v>1000000</v>
      </c>
      <c r="G243" s="30"/>
      <c r="H243" s="30">
        <f t="shared" si="137"/>
        <v>1000000</v>
      </c>
      <c r="I243" s="30"/>
      <c r="J243" s="30">
        <f t="shared" si="138"/>
        <v>1000000</v>
      </c>
      <c r="K243" s="30"/>
      <c r="L243" s="30">
        <f t="shared" si="139"/>
        <v>1000000</v>
      </c>
      <c r="M243" s="30"/>
      <c r="N243" s="30">
        <f t="shared" si="140"/>
        <v>1000000</v>
      </c>
      <c r="O243" s="30"/>
      <c r="P243" s="30">
        <f t="shared" si="141"/>
        <v>1000000</v>
      </c>
    </row>
    <row r="244" spans="1:16" s="1" customFormat="1" ht="18" customHeight="1" hidden="1">
      <c r="A244" s="28" t="s">
        <v>59</v>
      </c>
      <c r="B244" s="29" t="s">
        <v>78</v>
      </c>
      <c r="C244" s="30">
        <v>0</v>
      </c>
      <c r="D244" s="30">
        <v>0</v>
      </c>
      <c r="E244" s="30"/>
      <c r="F244" s="30">
        <f t="shared" si="136"/>
        <v>0</v>
      </c>
      <c r="G244" s="30"/>
      <c r="H244" s="30">
        <f t="shared" si="137"/>
        <v>0</v>
      </c>
      <c r="I244" s="30"/>
      <c r="J244" s="30">
        <f t="shared" si="138"/>
        <v>0</v>
      </c>
      <c r="K244" s="30"/>
      <c r="L244" s="30">
        <f t="shared" si="139"/>
        <v>0</v>
      </c>
      <c r="M244" s="30"/>
      <c r="N244" s="30">
        <f t="shared" si="140"/>
        <v>0</v>
      </c>
      <c r="O244" s="30"/>
      <c r="P244" s="30">
        <f t="shared" si="141"/>
        <v>0</v>
      </c>
    </row>
    <row r="245" spans="1:16" s="1" customFormat="1" ht="24.75" customHeight="1">
      <c r="A245" s="45" t="s">
        <v>269</v>
      </c>
      <c r="B245" s="43" t="s">
        <v>270</v>
      </c>
      <c r="C245" s="44">
        <v>75000</v>
      </c>
      <c r="D245" s="44">
        <v>75000</v>
      </c>
      <c r="E245" s="44"/>
      <c r="F245" s="44">
        <f t="shared" si="136"/>
        <v>75000</v>
      </c>
      <c r="G245" s="44"/>
      <c r="H245" s="44">
        <f t="shared" si="137"/>
        <v>75000</v>
      </c>
      <c r="I245" s="44"/>
      <c r="J245" s="44">
        <f t="shared" si="138"/>
        <v>75000</v>
      </c>
      <c r="K245" s="44"/>
      <c r="L245" s="44">
        <f t="shared" si="139"/>
        <v>75000</v>
      </c>
      <c r="M245" s="44"/>
      <c r="N245" s="44">
        <f t="shared" si="140"/>
        <v>75000</v>
      </c>
      <c r="O245" s="44"/>
      <c r="P245" s="44">
        <f t="shared" si="141"/>
        <v>75000</v>
      </c>
    </row>
    <row r="246" spans="1:16" s="1" customFormat="1" ht="26.25" customHeight="1" hidden="1">
      <c r="A246" s="28" t="s">
        <v>1003</v>
      </c>
      <c r="B246" s="29" t="s">
        <v>1055</v>
      </c>
      <c r="C246" s="30">
        <v>0</v>
      </c>
      <c r="D246" s="30">
        <v>0</v>
      </c>
      <c r="E246" s="30"/>
      <c r="F246" s="30">
        <f t="shared" si="136"/>
        <v>0</v>
      </c>
      <c r="G246" s="30"/>
      <c r="H246" s="30">
        <f t="shared" si="137"/>
        <v>0</v>
      </c>
      <c r="I246" s="30"/>
      <c r="J246" s="30">
        <f t="shared" si="138"/>
        <v>0</v>
      </c>
      <c r="K246" s="30"/>
      <c r="L246" s="30">
        <f t="shared" si="139"/>
        <v>0</v>
      </c>
      <c r="M246" s="30"/>
      <c r="N246" s="30">
        <f t="shared" si="140"/>
        <v>0</v>
      </c>
      <c r="O246" s="30"/>
      <c r="P246" s="30">
        <f t="shared" si="141"/>
        <v>0</v>
      </c>
    </row>
    <row r="247" spans="1:16" s="1" customFormat="1" ht="35.25" customHeight="1" hidden="1">
      <c r="A247" s="28" t="s">
        <v>1004</v>
      </c>
      <c r="B247" s="29" t="s">
        <v>1056</v>
      </c>
      <c r="C247" s="30">
        <v>0</v>
      </c>
      <c r="D247" s="30">
        <v>0</v>
      </c>
      <c r="E247" s="30"/>
      <c r="F247" s="30">
        <f t="shared" si="136"/>
        <v>0</v>
      </c>
      <c r="G247" s="30"/>
      <c r="H247" s="30">
        <f t="shared" si="137"/>
        <v>0</v>
      </c>
      <c r="I247" s="30"/>
      <c r="J247" s="30">
        <f t="shared" si="138"/>
        <v>0</v>
      </c>
      <c r="K247" s="30"/>
      <c r="L247" s="30">
        <f t="shared" si="139"/>
        <v>0</v>
      </c>
      <c r="M247" s="30"/>
      <c r="N247" s="30">
        <f t="shared" si="140"/>
        <v>0</v>
      </c>
      <c r="O247" s="30"/>
      <c r="P247" s="30">
        <f t="shared" si="141"/>
        <v>0</v>
      </c>
    </row>
    <row r="248" spans="1:16" s="1" customFormat="1" ht="23.25" customHeight="1" hidden="1">
      <c r="A248" s="28" t="s">
        <v>271</v>
      </c>
      <c r="B248" s="98" t="s">
        <v>272</v>
      </c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</row>
    <row r="249" spans="1:16" s="1" customFormat="1" ht="23.25" customHeight="1" hidden="1">
      <c r="A249" s="28" t="s">
        <v>276</v>
      </c>
      <c r="B249" s="79" t="s">
        <v>277</v>
      </c>
      <c r="C249" s="30">
        <v>0</v>
      </c>
      <c r="D249" s="30">
        <v>0</v>
      </c>
      <c r="E249" s="30"/>
      <c r="F249" s="30">
        <f>D247+E247</f>
        <v>0</v>
      </c>
      <c r="G249" s="30"/>
      <c r="H249" s="30">
        <f>F247+G247</f>
        <v>0</v>
      </c>
      <c r="I249" s="30"/>
      <c r="J249" s="30">
        <f>H247+I247</f>
        <v>0</v>
      </c>
      <c r="K249" s="30"/>
      <c r="L249" s="30">
        <f>J247+K247</f>
        <v>0</v>
      </c>
      <c r="M249" s="30"/>
      <c r="N249" s="30">
        <f>L247+M247</f>
        <v>0</v>
      </c>
      <c r="O249" s="30"/>
      <c r="P249" s="30">
        <f>N247+O247</f>
        <v>0</v>
      </c>
    </row>
    <row r="250" spans="1:16" s="1" customFormat="1" ht="23.25" customHeight="1" hidden="1">
      <c r="A250" s="28" t="s">
        <v>608</v>
      </c>
      <c r="B250" s="43" t="s">
        <v>609</v>
      </c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</row>
    <row r="251" spans="1:16" s="1" customFormat="1" ht="12.75" hidden="1">
      <c r="A251" s="32">
        <v>85121</v>
      </c>
      <c r="B251" s="26" t="s">
        <v>273</v>
      </c>
      <c r="C251" s="27">
        <v>0</v>
      </c>
      <c r="D251" s="27">
        <v>0</v>
      </c>
      <c r="E251" s="27">
        <f aca="true" t="shared" si="142" ref="E251:P251">E252</f>
        <v>0</v>
      </c>
      <c r="F251" s="27">
        <f t="shared" si="142"/>
        <v>0</v>
      </c>
      <c r="G251" s="27">
        <f t="shared" si="142"/>
        <v>0</v>
      </c>
      <c r="H251" s="27">
        <f t="shared" si="142"/>
        <v>0</v>
      </c>
      <c r="I251" s="27">
        <f t="shared" si="142"/>
        <v>0</v>
      </c>
      <c r="J251" s="27">
        <f t="shared" si="142"/>
        <v>0</v>
      </c>
      <c r="K251" s="27">
        <f t="shared" si="142"/>
        <v>0</v>
      </c>
      <c r="L251" s="27">
        <f t="shared" si="142"/>
        <v>0</v>
      </c>
      <c r="M251" s="27">
        <f t="shared" si="142"/>
        <v>0</v>
      </c>
      <c r="N251" s="27">
        <f t="shared" si="142"/>
        <v>0</v>
      </c>
      <c r="O251" s="27">
        <f t="shared" si="142"/>
        <v>0</v>
      </c>
      <c r="P251" s="27">
        <f t="shared" si="142"/>
        <v>0</v>
      </c>
    </row>
    <row r="252" spans="1:16" s="1" customFormat="1" ht="12.75" hidden="1">
      <c r="A252" s="52" t="s">
        <v>274</v>
      </c>
      <c r="B252" s="53" t="s">
        <v>1144</v>
      </c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</row>
    <row r="253" spans="1:16" s="1" customFormat="1" ht="12.75" hidden="1">
      <c r="A253" s="32">
        <v>85154</v>
      </c>
      <c r="B253" s="26" t="s">
        <v>275</v>
      </c>
      <c r="C253" s="27">
        <v>0</v>
      </c>
      <c r="D253" s="27">
        <v>0</v>
      </c>
      <c r="E253" s="27">
        <f aca="true" t="shared" si="143" ref="E253:P253">E254</f>
        <v>0</v>
      </c>
      <c r="F253" s="27">
        <f t="shared" si="143"/>
        <v>0</v>
      </c>
      <c r="G253" s="27">
        <f t="shared" si="143"/>
        <v>0</v>
      </c>
      <c r="H253" s="27">
        <f t="shared" si="143"/>
        <v>0</v>
      </c>
      <c r="I253" s="27">
        <f t="shared" si="143"/>
        <v>0</v>
      </c>
      <c r="J253" s="27">
        <f t="shared" si="143"/>
        <v>0</v>
      </c>
      <c r="K253" s="27">
        <f t="shared" si="143"/>
        <v>0</v>
      </c>
      <c r="L253" s="27">
        <f t="shared" si="143"/>
        <v>0</v>
      </c>
      <c r="M253" s="27">
        <f t="shared" si="143"/>
        <v>0</v>
      </c>
      <c r="N253" s="27">
        <f t="shared" si="143"/>
        <v>0</v>
      </c>
      <c r="O253" s="27">
        <f t="shared" si="143"/>
        <v>0</v>
      </c>
      <c r="P253" s="27">
        <f t="shared" si="143"/>
        <v>0</v>
      </c>
    </row>
    <row r="254" spans="1:16" s="1" customFormat="1" ht="22.5" hidden="1">
      <c r="A254" s="52" t="s">
        <v>276</v>
      </c>
      <c r="B254" s="53" t="s">
        <v>277</v>
      </c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</row>
    <row r="255" spans="1:16" s="1" customFormat="1" ht="12.75" hidden="1">
      <c r="A255" s="32">
        <v>85158</v>
      </c>
      <c r="B255" s="26" t="s">
        <v>278</v>
      </c>
      <c r="C255" s="27">
        <v>0</v>
      </c>
      <c r="D255" s="27">
        <v>0</v>
      </c>
      <c r="E255" s="27">
        <f aca="true" t="shared" si="144" ref="E255:P255">E256</f>
        <v>0</v>
      </c>
      <c r="F255" s="27">
        <f t="shared" si="144"/>
        <v>0</v>
      </c>
      <c r="G255" s="27">
        <f t="shared" si="144"/>
        <v>0</v>
      </c>
      <c r="H255" s="27">
        <f t="shared" si="144"/>
        <v>0</v>
      </c>
      <c r="I255" s="27">
        <f t="shared" si="144"/>
        <v>0</v>
      </c>
      <c r="J255" s="27">
        <f t="shared" si="144"/>
        <v>0</v>
      </c>
      <c r="K255" s="27">
        <f t="shared" si="144"/>
        <v>0</v>
      </c>
      <c r="L255" s="27">
        <f t="shared" si="144"/>
        <v>0</v>
      </c>
      <c r="M255" s="27">
        <f t="shared" si="144"/>
        <v>0</v>
      </c>
      <c r="N255" s="27">
        <f t="shared" si="144"/>
        <v>0</v>
      </c>
      <c r="O255" s="27">
        <f t="shared" si="144"/>
        <v>0</v>
      </c>
      <c r="P255" s="27">
        <f t="shared" si="144"/>
        <v>0</v>
      </c>
    </row>
    <row r="256" spans="1:16" s="1" customFormat="1" ht="14.25" customHeight="1" hidden="1">
      <c r="A256" s="52" t="s">
        <v>279</v>
      </c>
      <c r="B256" s="53" t="s">
        <v>83</v>
      </c>
      <c r="C256" s="54">
        <v>0</v>
      </c>
      <c r="D256" s="54">
        <v>0</v>
      </c>
      <c r="E256" s="54"/>
      <c r="F256" s="54">
        <f>D256+E256</f>
        <v>0</v>
      </c>
      <c r="G256" s="54"/>
      <c r="H256" s="54">
        <f>F256+G256</f>
        <v>0</v>
      </c>
      <c r="I256" s="54"/>
      <c r="J256" s="54">
        <f>H256+I256</f>
        <v>0</v>
      </c>
      <c r="K256" s="54"/>
      <c r="L256" s="54">
        <f>J256+K256</f>
        <v>0</v>
      </c>
      <c r="M256" s="54"/>
      <c r="N256" s="54">
        <f>L256+M256</f>
        <v>0</v>
      </c>
      <c r="O256" s="54"/>
      <c r="P256" s="54">
        <f>N256+O256</f>
        <v>0</v>
      </c>
    </row>
    <row r="257" spans="1:16" s="1" customFormat="1" ht="12.75">
      <c r="A257" s="58">
        <v>852</v>
      </c>
      <c r="B257" s="59" t="s">
        <v>280</v>
      </c>
      <c r="C257" s="60">
        <f>+C273+C275+C278+C258+C283</f>
        <v>682000</v>
      </c>
      <c r="D257" s="60">
        <v>682000</v>
      </c>
      <c r="E257" s="60">
        <f aca="true" t="shared" si="145" ref="E257:J257">+E273+E275+E278+E258+E283</f>
        <v>250000</v>
      </c>
      <c r="F257" s="60">
        <f t="shared" si="145"/>
        <v>932000</v>
      </c>
      <c r="G257" s="60">
        <f t="shared" si="145"/>
        <v>0</v>
      </c>
      <c r="H257" s="60">
        <f t="shared" si="145"/>
        <v>932000</v>
      </c>
      <c r="I257" s="60">
        <f t="shared" si="145"/>
        <v>0</v>
      </c>
      <c r="J257" s="60">
        <f t="shared" si="145"/>
        <v>932000</v>
      </c>
      <c r="K257" s="60">
        <f aca="true" t="shared" si="146" ref="K257:P257">+K273+K275+K278+K258+K283</f>
        <v>0</v>
      </c>
      <c r="L257" s="60">
        <f t="shared" si="146"/>
        <v>932000</v>
      </c>
      <c r="M257" s="60">
        <f t="shared" si="146"/>
        <v>0</v>
      </c>
      <c r="N257" s="60">
        <f t="shared" si="146"/>
        <v>932000</v>
      </c>
      <c r="O257" s="60">
        <f t="shared" si="146"/>
        <v>0</v>
      </c>
      <c r="P257" s="60">
        <f t="shared" si="146"/>
        <v>932000</v>
      </c>
    </row>
    <row r="258" spans="1:16" s="1" customFormat="1" ht="12.75">
      <c r="A258" s="32">
        <v>85203</v>
      </c>
      <c r="B258" s="26" t="s">
        <v>281</v>
      </c>
      <c r="C258" s="70">
        <f>SUM(C259:C272)</f>
        <v>550000</v>
      </c>
      <c r="D258" s="70">
        <v>550000</v>
      </c>
      <c r="E258" s="70">
        <f aca="true" t="shared" si="147" ref="E258:J258">SUM(E259:E272)</f>
        <v>250000</v>
      </c>
      <c r="F258" s="70">
        <f t="shared" si="147"/>
        <v>800000</v>
      </c>
      <c r="G258" s="70">
        <f t="shared" si="147"/>
        <v>0</v>
      </c>
      <c r="H258" s="70">
        <f t="shared" si="147"/>
        <v>800000</v>
      </c>
      <c r="I258" s="70">
        <f t="shared" si="147"/>
        <v>0</v>
      </c>
      <c r="J258" s="70">
        <f t="shared" si="147"/>
        <v>800000</v>
      </c>
      <c r="K258" s="70">
        <f aca="true" t="shared" si="148" ref="K258:P258">SUM(K259:K272)</f>
        <v>0</v>
      </c>
      <c r="L258" s="70">
        <f t="shared" si="148"/>
        <v>800000</v>
      </c>
      <c r="M258" s="70">
        <f t="shared" si="148"/>
        <v>0</v>
      </c>
      <c r="N258" s="70">
        <f t="shared" si="148"/>
        <v>800000</v>
      </c>
      <c r="O258" s="70">
        <f t="shared" si="148"/>
        <v>0</v>
      </c>
      <c r="P258" s="70">
        <f t="shared" si="148"/>
        <v>800000</v>
      </c>
    </row>
    <row r="259" spans="1:16" s="1" customFormat="1" ht="14.25" customHeight="1">
      <c r="A259" s="61" t="s">
        <v>546</v>
      </c>
      <c r="B259" s="168" t="s">
        <v>463</v>
      </c>
      <c r="C259" s="63">
        <v>110000</v>
      </c>
      <c r="D259" s="63">
        <v>110000</v>
      </c>
      <c r="E259" s="63"/>
      <c r="F259" s="63">
        <f aca="true" t="shared" si="149" ref="F259:F272">D259+E259</f>
        <v>110000</v>
      </c>
      <c r="G259" s="63"/>
      <c r="H259" s="63">
        <f aca="true" t="shared" si="150" ref="H259:H272">F259+G259</f>
        <v>110000</v>
      </c>
      <c r="I259" s="63"/>
      <c r="J259" s="63">
        <f aca="true" t="shared" si="151" ref="J259:J272">H259+I259</f>
        <v>110000</v>
      </c>
      <c r="K259" s="63"/>
      <c r="L259" s="63">
        <f aca="true" t="shared" si="152" ref="L259:L272">J259+K259</f>
        <v>110000</v>
      </c>
      <c r="M259" s="63"/>
      <c r="N259" s="63">
        <f aca="true" t="shared" si="153" ref="N259:N272">L259+M259</f>
        <v>110000</v>
      </c>
      <c r="O259" s="63"/>
      <c r="P259" s="63">
        <f aca="true" t="shared" si="154" ref="P259:P272">N259+O259</f>
        <v>110000</v>
      </c>
    </row>
    <row r="260" spans="1:16" s="1" customFormat="1" ht="14.25" customHeight="1">
      <c r="A260" s="28" t="s">
        <v>547</v>
      </c>
      <c r="B260" s="130" t="s">
        <v>462</v>
      </c>
      <c r="C260" s="30">
        <v>100000</v>
      </c>
      <c r="D260" s="30">
        <v>100000</v>
      </c>
      <c r="E260" s="30"/>
      <c r="F260" s="30">
        <f t="shared" si="149"/>
        <v>100000</v>
      </c>
      <c r="G260" s="30"/>
      <c r="H260" s="30">
        <f t="shared" si="150"/>
        <v>100000</v>
      </c>
      <c r="I260" s="30"/>
      <c r="J260" s="30">
        <f t="shared" si="151"/>
        <v>100000</v>
      </c>
      <c r="K260" s="30"/>
      <c r="L260" s="30">
        <f t="shared" si="152"/>
        <v>100000</v>
      </c>
      <c r="M260" s="30"/>
      <c r="N260" s="30">
        <f t="shared" si="153"/>
        <v>100000</v>
      </c>
      <c r="O260" s="30"/>
      <c r="P260" s="30">
        <f t="shared" si="154"/>
        <v>100000</v>
      </c>
    </row>
    <row r="261" spans="1:16" s="1" customFormat="1" ht="14.25" customHeight="1">
      <c r="A261" s="28" t="s">
        <v>544</v>
      </c>
      <c r="B261" s="130" t="s">
        <v>545</v>
      </c>
      <c r="C261" s="30">
        <v>300000</v>
      </c>
      <c r="D261" s="30">
        <v>300000</v>
      </c>
      <c r="E261" s="30"/>
      <c r="F261" s="30">
        <f t="shared" si="149"/>
        <v>300000</v>
      </c>
      <c r="G261" s="30"/>
      <c r="H261" s="30">
        <f t="shared" si="150"/>
        <v>300000</v>
      </c>
      <c r="I261" s="30"/>
      <c r="J261" s="30">
        <f t="shared" si="151"/>
        <v>300000</v>
      </c>
      <c r="K261" s="30"/>
      <c r="L261" s="30">
        <f t="shared" si="152"/>
        <v>300000</v>
      </c>
      <c r="M261" s="30"/>
      <c r="N261" s="30">
        <f t="shared" si="153"/>
        <v>300000</v>
      </c>
      <c r="O261" s="30"/>
      <c r="P261" s="30">
        <f t="shared" si="154"/>
        <v>300000</v>
      </c>
    </row>
    <row r="262" spans="1:16" s="1" customFormat="1" ht="14.25" customHeight="1">
      <c r="A262" s="28" t="s">
        <v>866</v>
      </c>
      <c r="B262" s="130" t="s">
        <v>453</v>
      </c>
      <c r="C262" s="30">
        <v>40000</v>
      </c>
      <c r="D262" s="30">
        <v>40000</v>
      </c>
      <c r="E262" s="30"/>
      <c r="F262" s="30">
        <f t="shared" si="149"/>
        <v>40000</v>
      </c>
      <c r="G262" s="30"/>
      <c r="H262" s="30">
        <f t="shared" si="150"/>
        <v>40000</v>
      </c>
      <c r="I262" s="30"/>
      <c r="J262" s="30">
        <f t="shared" si="151"/>
        <v>40000</v>
      </c>
      <c r="K262" s="30"/>
      <c r="L262" s="30">
        <f t="shared" si="152"/>
        <v>40000</v>
      </c>
      <c r="M262" s="30"/>
      <c r="N262" s="30">
        <f t="shared" si="153"/>
        <v>40000</v>
      </c>
      <c r="O262" s="30"/>
      <c r="P262" s="30">
        <f t="shared" si="154"/>
        <v>40000</v>
      </c>
    </row>
    <row r="263" spans="1:16" s="1" customFormat="1" ht="14.25" customHeight="1">
      <c r="A263" s="28" t="s">
        <v>62</v>
      </c>
      <c r="B263" s="130" t="s">
        <v>63</v>
      </c>
      <c r="C263" s="30"/>
      <c r="D263" s="30">
        <f>0</f>
        <v>0</v>
      </c>
      <c r="E263" s="30">
        <f>125000</f>
        <v>125000</v>
      </c>
      <c r="F263" s="30">
        <f t="shared" si="149"/>
        <v>125000</v>
      </c>
      <c r="G263" s="30"/>
      <c r="H263" s="30">
        <f t="shared" si="150"/>
        <v>125000</v>
      </c>
      <c r="I263" s="30"/>
      <c r="J263" s="30">
        <f t="shared" si="151"/>
        <v>125000</v>
      </c>
      <c r="K263" s="30"/>
      <c r="L263" s="30">
        <f t="shared" si="152"/>
        <v>125000</v>
      </c>
      <c r="M263" s="30"/>
      <c r="N263" s="30">
        <f t="shared" si="153"/>
        <v>125000</v>
      </c>
      <c r="O263" s="30"/>
      <c r="P263" s="30">
        <f t="shared" si="154"/>
        <v>125000</v>
      </c>
    </row>
    <row r="264" spans="1:16" s="1" customFormat="1" ht="14.25" customHeight="1" hidden="1">
      <c r="A264" s="28" t="s">
        <v>858</v>
      </c>
      <c r="B264" s="130" t="s">
        <v>454</v>
      </c>
      <c r="C264" s="30">
        <v>0</v>
      </c>
      <c r="D264" s="30">
        <v>0</v>
      </c>
      <c r="E264" s="30"/>
      <c r="F264" s="30">
        <f t="shared" si="149"/>
        <v>0</v>
      </c>
      <c r="G264" s="30"/>
      <c r="H264" s="30">
        <f t="shared" si="150"/>
        <v>0</v>
      </c>
      <c r="I264" s="30"/>
      <c r="J264" s="30">
        <f t="shared" si="151"/>
        <v>0</v>
      </c>
      <c r="K264" s="30"/>
      <c r="L264" s="30">
        <f t="shared" si="152"/>
        <v>0</v>
      </c>
      <c r="M264" s="30"/>
      <c r="N264" s="30">
        <f t="shared" si="153"/>
        <v>0</v>
      </c>
      <c r="O264" s="30"/>
      <c r="P264" s="30">
        <f t="shared" si="154"/>
        <v>0</v>
      </c>
    </row>
    <row r="265" spans="1:16" s="1" customFormat="1" ht="14.25" customHeight="1">
      <c r="A265" s="28" t="s">
        <v>60</v>
      </c>
      <c r="B265" s="130" t="s">
        <v>61</v>
      </c>
      <c r="C265" s="30">
        <v>0</v>
      </c>
      <c r="D265" s="30">
        <v>0</v>
      </c>
      <c r="E265" s="30">
        <f>125000</f>
        <v>125000</v>
      </c>
      <c r="F265" s="30">
        <f t="shared" si="149"/>
        <v>125000</v>
      </c>
      <c r="G265" s="30"/>
      <c r="H265" s="30">
        <f t="shared" si="150"/>
        <v>125000</v>
      </c>
      <c r="I265" s="30"/>
      <c r="J265" s="30">
        <f t="shared" si="151"/>
        <v>125000</v>
      </c>
      <c r="K265" s="30"/>
      <c r="L265" s="30">
        <f t="shared" si="152"/>
        <v>125000</v>
      </c>
      <c r="M265" s="30"/>
      <c r="N265" s="30">
        <f t="shared" si="153"/>
        <v>125000</v>
      </c>
      <c r="O265" s="30"/>
      <c r="P265" s="30">
        <f t="shared" si="154"/>
        <v>125000</v>
      </c>
    </row>
    <row r="266" spans="1:16" s="1" customFormat="1" ht="14.25" customHeight="1" hidden="1">
      <c r="A266" s="28" t="s">
        <v>859</v>
      </c>
      <c r="B266" s="130" t="s">
        <v>455</v>
      </c>
      <c r="C266" s="30">
        <v>0</v>
      </c>
      <c r="D266" s="30">
        <v>0</v>
      </c>
      <c r="E266" s="30"/>
      <c r="F266" s="30">
        <f t="shared" si="149"/>
        <v>0</v>
      </c>
      <c r="G266" s="30"/>
      <c r="H266" s="30">
        <f t="shared" si="150"/>
        <v>0</v>
      </c>
      <c r="I266" s="30"/>
      <c r="J266" s="30">
        <f t="shared" si="151"/>
        <v>0</v>
      </c>
      <c r="K266" s="30"/>
      <c r="L266" s="30">
        <f t="shared" si="152"/>
        <v>0</v>
      </c>
      <c r="M266" s="30"/>
      <c r="N266" s="30">
        <f t="shared" si="153"/>
        <v>0</v>
      </c>
      <c r="O266" s="30"/>
      <c r="P266" s="30">
        <f t="shared" si="154"/>
        <v>0</v>
      </c>
    </row>
    <row r="267" spans="1:16" s="1" customFormat="1" ht="14.25" customHeight="1" hidden="1">
      <c r="A267" s="28" t="s">
        <v>860</v>
      </c>
      <c r="B267" s="130" t="s">
        <v>456</v>
      </c>
      <c r="C267" s="30">
        <v>0</v>
      </c>
      <c r="D267" s="30">
        <v>0</v>
      </c>
      <c r="E267" s="30"/>
      <c r="F267" s="30">
        <f t="shared" si="149"/>
        <v>0</v>
      </c>
      <c r="G267" s="30"/>
      <c r="H267" s="30">
        <f t="shared" si="150"/>
        <v>0</v>
      </c>
      <c r="I267" s="30"/>
      <c r="J267" s="30">
        <f t="shared" si="151"/>
        <v>0</v>
      </c>
      <c r="K267" s="30"/>
      <c r="L267" s="30">
        <f t="shared" si="152"/>
        <v>0</v>
      </c>
      <c r="M267" s="30"/>
      <c r="N267" s="30">
        <f t="shared" si="153"/>
        <v>0</v>
      </c>
      <c r="O267" s="30"/>
      <c r="P267" s="30">
        <f t="shared" si="154"/>
        <v>0</v>
      </c>
    </row>
    <row r="268" spans="1:16" s="1" customFormat="1" ht="14.25" customHeight="1" hidden="1">
      <c r="A268" s="28" t="s">
        <v>861</v>
      </c>
      <c r="B268" s="130" t="s">
        <v>457</v>
      </c>
      <c r="C268" s="30">
        <v>0</v>
      </c>
      <c r="D268" s="30">
        <v>0</v>
      </c>
      <c r="E268" s="30"/>
      <c r="F268" s="30">
        <f t="shared" si="149"/>
        <v>0</v>
      </c>
      <c r="G268" s="30"/>
      <c r="H268" s="30">
        <f t="shared" si="150"/>
        <v>0</v>
      </c>
      <c r="I268" s="30"/>
      <c r="J268" s="30">
        <f t="shared" si="151"/>
        <v>0</v>
      </c>
      <c r="K268" s="30"/>
      <c r="L268" s="30">
        <f t="shared" si="152"/>
        <v>0</v>
      </c>
      <c r="M268" s="30"/>
      <c r="N268" s="30">
        <f t="shared" si="153"/>
        <v>0</v>
      </c>
      <c r="O268" s="30"/>
      <c r="P268" s="30">
        <f t="shared" si="154"/>
        <v>0</v>
      </c>
    </row>
    <row r="269" spans="1:16" s="1" customFormat="1" ht="14.25" customHeight="1" hidden="1">
      <c r="A269" s="28" t="s">
        <v>862</v>
      </c>
      <c r="B269" s="130" t="s">
        <v>458</v>
      </c>
      <c r="C269" s="30">
        <v>0</v>
      </c>
      <c r="D269" s="30">
        <v>0</v>
      </c>
      <c r="E269" s="30"/>
      <c r="F269" s="30">
        <f t="shared" si="149"/>
        <v>0</v>
      </c>
      <c r="G269" s="30"/>
      <c r="H269" s="30">
        <f t="shared" si="150"/>
        <v>0</v>
      </c>
      <c r="I269" s="30"/>
      <c r="J269" s="30">
        <f t="shared" si="151"/>
        <v>0</v>
      </c>
      <c r="K269" s="30"/>
      <c r="L269" s="30">
        <f t="shared" si="152"/>
        <v>0</v>
      </c>
      <c r="M269" s="30"/>
      <c r="N269" s="30">
        <f t="shared" si="153"/>
        <v>0</v>
      </c>
      <c r="O269" s="30"/>
      <c r="P269" s="30">
        <f t="shared" si="154"/>
        <v>0</v>
      </c>
    </row>
    <row r="270" spans="1:16" s="1" customFormat="1" ht="14.25" customHeight="1" hidden="1">
      <c r="A270" s="28" t="s">
        <v>863</v>
      </c>
      <c r="B270" s="130" t="s">
        <v>459</v>
      </c>
      <c r="C270" s="30">
        <v>0</v>
      </c>
      <c r="D270" s="30">
        <v>0</v>
      </c>
      <c r="E270" s="30"/>
      <c r="F270" s="30">
        <f t="shared" si="149"/>
        <v>0</v>
      </c>
      <c r="G270" s="30"/>
      <c r="H270" s="30">
        <f t="shared" si="150"/>
        <v>0</v>
      </c>
      <c r="I270" s="30"/>
      <c r="J270" s="30">
        <f t="shared" si="151"/>
        <v>0</v>
      </c>
      <c r="K270" s="30"/>
      <c r="L270" s="30">
        <f t="shared" si="152"/>
        <v>0</v>
      </c>
      <c r="M270" s="30"/>
      <c r="N270" s="30">
        <f t="shared" si="153"/>
        <v>0</v>
      </c>
      <c r="O270" s="30"/>
      <c r="P270" s="30">
        <f t="shared" si="154"/>
        <v>0</v>
      </c>
    </row>
    <row r="271" spans="1:16" s="1" customFormat="1" ht="14.25" customHeight="1" hidden="1">
      <c r="A271" s="28" t="s">
        <v>864</v>
      </c>
      <c r="B271" s="130" t="s">
        <v>460</v>
      </c>
      <c r="C271" s="30">
        <v>0</v>
      </c>
      <c r="D271" s="30">
        <v>0</v>
      </c>
      <c r="E271" s="30"/>
      <c r="F271" s="30">
        <f t="shared" si="149"/>
        <v>0</v>
      </c>
      <c r="G271" s="30"/>
      <c r="H271" s="30">
        <f t="shared" si="150"/>
        <v>0</v>
      </c>
      <c r="I271" s="30"/>
      <c r="J271" s="30">
        <f t="shared" si="151"/>
        <v>0</v>
      </c>
      <c r="K271" s="30"/>
      <c r="L271" s="30">
        <f t="shared" si="152"/>
        <v>0</v>
      </c>
      <c r="M271" s="30"/>
      <c r="N271" s="30">
        <f t="shared" si="153"/>
        <v>0</v>
      </c>
      <c r="O271" s="30"/>
      <c r="P271" s="30">
        <f t="shared" si="154"/>
        <v>0</v>
      </c>
    </row>
    <row r="272" spans="1:16" s="1" customFormat="1" ht="14.25" customHeight="1" hidden="1">
      <c r="A272" s="45" t="s">
        <v>865</v>
      </c>
      <c r="B272" s="131" t="s">
        <v>461</v>
      </c>
      <c r="C272" s="30">
        <v>0</v>
      </c>
      <c r="D272" s="30">
        <v>0</v>
      </c>
      <c r="E272" s="44"/>
      <c r="F272" s="30">
        <f t="shared" si="149"/>
        <v>0</v>
      </c>
      <c r="G272" s="44"/>
      <c r="H272" s="30">
        <f t="shared" si="150"/>
        <v>0</v>
      </c>
      <c r="I272" s="44"/>
      <c r="J272" s="30">
        <f t="shared" si="151"/>
        <v>0</v>
      </c>
      <c r="K272" s="44"/>
      <c r="L272" s="30">
        <f t="shared" si="152"/>
        <v>0</v>
      </c>
      <c r="M272" s="44"/>
      <c r="N272" s="30">
        <f t="shared" si="153"/>
        <v>0</v>
      </c>
      <c r="O272" s="44"/>
      <c r="P272" s="30">
        <f t="shared" si="154"/>
        <v>0</v>
      </c>
    </row>
    <row r="273" spans="1:16" s="1" customFormat="1" ht="25.5" hidden="1">
      <c r="A273" s="32">
        <v>85212</v>
      </c>
      <c r="B273" s="26" t="s">
        <v>485</v>
      </c>
      <c r="C273" s="70"/>
      <c r="D273" s="70"/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  <c r="P273" s="70"/>
    </row>
    <row r="274" spans="1:16" ht="12.75" hidden="1">
      <c r="A274" s="153"/>
      <c r="B274" s="154"/>
      <c r="C274" s="118"/>
      <c r="D274" s="118"/>
      <c r="E274" s="118"/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</row>
    <row r="275" spans="1:16" s="1" customFormat="1" ht="12.75" hidden="1">
      <c r="A275" s="47">
        <v>85215</v>
      </c>
      <c r="B275" s="48" t="s">
        <v>284</v>
      </c>
      <c r="C275" s="72">
        <v>0</v>
      </c>
      <c r="D275" s="72">
        <v>0</v>
      </c>
      <c r="E275" s="72">
        <f aca="true" t="shared" si="155" ref="E275:J275">E276+E277</f>
        <v>0</v>
      </c>
      <c r="F275" s="72">
        <f t="shared" si="155"/>
        <v>0</v>
      </c>
      <c r="G275" s="72">
        <f t="shared" si="155"/>
        <v>0</v>
      </c>
      <c r="H275" s="72">
        <f t="shared" si="155"/>
        <v>0</v>
      </c>
      <c r="I275" s="72">
        <f t="shared" si="155"/>
        <v>0</v>
      </c>
      <c r="J275" s="72">
        <f t="shared" si="155"/>
        <v>0</v>
      </c>
      <c r="K275" s="72">
        <f aca="true" t="shared" si="156" ref="K275:P275">K276+K277</f>
        <v>0</v>
      </c>
      <c r="L275" s="72">
        <f t="shared" si="156"/>
        <v>0</v>
      </c>
      <c r="M275" s="72">
        <f t="shared" si="156"/>
        <v>0</v>
      </c>
      <c r="N275" s="72">
        <f t="shared" si="156"/>
        <v>0</v>
      </c>
      <c r="O275" s="72">
        <f t="shared" si="156"/>
        <v>0</v>
      </c>
      <c r="P275" s="72">
        <f t="shared" si="156"/>
        <v>0</v>
      </c>
    </row>
    <row r="276" spans="1:16" s="1" customFormat="1" ht="12.75" hidden="1">
      <c r="A276" s="28" t="s">
        <v>283</v>
      </c>
      <c r="B276" s="29" t="s">
        <v>227</v>
      </c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</row>
    <row r="277" spans="1:16" s="66" customFormat="1" ht="12.75" hidden="1">
      <c r="A277" s="73" t="s">
        <v>285</v>
      </c>
      <c r="B277" s="74" t="s">
        <v>227</v>
      </c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</row>
    <row r="278" spans="1:16" s="1" customFormat="1" ht="12.75">
      <c r="A278" s="32">
        <v>85219</v>
      </c>
      <c r="B278" s="95" t="s">
        <v>286</v>
      </c>
      <c r="C278" s="27">
        <f>C279</f>
        <v>132000</v>
      </c>
      <c r="D278" s="27">
        <v>132000</v>
      </c>
      <c r="E278" s="27">
        <f aca="true" t="shared" si="157" ref="E278:P278">E279</f>
        <v>0</v>
      </c>
      <c r="F278" s="27">
        <f t="shared" si="157"/>
        <v>132000</v>
      </c>
      <c r="G278" s="27">
        <f t="shared" si="157"/>
        <v>0</v>
      </c>
      <c r="H278" s="27">
        <f t="shared" si="157"/>
        <v>132000</v>
      </c>
      <c r="I278" s="27">
        <f t="shared" si="157"/>
        <v>0</v>
      </c>
      <c r="J278" s="27">
        <f t="shared" si="157"/>
        <v>132000</v>
      </c>
      <c r="K278" s="27">
        <f t="shared" si="157"/>
        <v>0</v>
      </c>
      <c r="L278" s="27">
        <f t="shared" si="157"/>
        <v>132000</v>
      </c>
      <c r="M278" s="27">
        <f t="shared" si="157"/>
        <v>0</v>
      </c>
      <c r="N278" s="27">
        <f t="shared" si="157"/>
        <v>132000</v>
      </c>
      <c r="O278" s="27">
        <f t="shared" si="157"/>
        <v>0</v>
      </c>
      <c r="P278" s="27">
        <f t="shared" si="157"/>
        <v>132000</v>
      </c>
    </row>
    <row r="279" spans="1:16" s="1" customFormat="1" ht="12.75">
      <c r="A279" s="33"/>
      <c r="B279" s="34" t="s">
        <v>873</v>
      </c>
      <c r="C279" s="94">
        <f>C280+C281+C282</f>
        <v>132000</v>
      </c>
      <c r="D279" s="94">
        <v>132000</v>
      </c>
      <c r="E279" s="94">
        <f aca="true" t="shared" si="158" ref="E279:J279">E280+E281+E282</f>
        <v>0</v>
      </c>
      <c r="F279" s="94">
        <f t="shared" si="158"/>
        <v>132000</v>
      </c>
      <c r="G279" s="94">
        <f t="shared" si="158"/>
        <v>0</v>
      </c>
      <c r="H279" s="94">
        <f t="shared" si="158"/>
        <v>132000</v>
      </c>
      <c r="I279" s="94">
        <f t="shared" si="158"/>
        <v>0</v>
      </c>
      <c r="J279" s="94">
        <f t="shared" si="158"/>
        <v>132000</v>
      </c>
      <c r="K279" s="94">
        <f aca="true" t="shared" si="159" ref="K279:P279">K280+K281+K282</f>
        <v>0</v>
      </c>
      <c r="L279" s="94">
        <f t="shared" si="159"/>
        <v>132000</v>
      </c>
      <c r="M279" s="94">
        <f t="shared" si="159"/>
        <v>0</v>
      </c>
      <c r="N279" s="94">
        <f t="shared" si="159"/>
        <v>132000</v>
      </c>
      <c r="O279" s="94">
        <f t="shared" si="159"/>
        <v>0</v>
      </c>
      <c r="P279" s="94">
        <f t="shared" si="159"/>
        <v>132000</v>
      </c>
    </row>
    <row r="280" spans="1:16" s="1" customFormat="1" ht="12.75" customHeight="1">
      <c r="A280" s="28" t="s">
        <v>283</v>
      </c>
      <c r="B280" s="37" t="s">
        <v>227</v>
      </c>
      <c r="C280" s="30">
        <v>132000</v>
      </c>
      <c r="D280" s="30">
        <v>132000</v>
      </c>
      <c r="E280" s="30"/>
      <c r="F280" s="30">
        <f>D280+E280</f>
        <v>132000</v>
      </c>
      <c r="G280" s="30"/>
      <c r="H280" s="30">
        <f>F280+G280</f>
        <v>132000</v>
      </c>
      <c r="I280" s="30"/>
      <c r="J280" s="30">
        <f>H280+I280</f>
        <v>132000</v>
      </c>
      <c r="K280" s="30"/>
      <c r="L280" s="30">
        <f>J280+K280</f>
        <v>132000</v>
      </c>
      <c r="M280" s="30"/>
      <c r="N280" s="30">
        <f>L280+M280</f>
        <v>132000</v>
      </c>
      <c r="O280" s="30"/>
      <c r="P280" s="30">
        <f>N280+O280</f>
        <v>132000</v>
      </c>
    </row>
    <row r="281" spans="1:16" s="1" customFormat="1" ht="24" customHeight="1" hidden="1">
      <c r="A281" s="28" t="s">
        <v>869</v>
      </c>
      <c r="B281" s="37" t="s">
        <v>871</v>
      </c>
      <c r="C281" s="30">
        <v>0</v>
      </c>
      <c r="D281" s="30">
        <v>0</v>
      </c>
      <c r="E281" s="30"/>
      <c r="F281" s="30">
        <f>D281+E281</f>
        <v>0</v>
      </c>
      <c r="G281" s="30"/>
      <c r="H281" s="30">
        <f>F281+G281</f>
        <v>0</v>
      </c>
      <c r="I281" s="30"/>
      <c r="J281" s="30">
        <f>H281+I281</f>
        <v>0</v>
      </c>
      <c r="K281" s="30"/>
      <c r="L281" s="30">
        <f>J281+K281</f>
        <v>0</v>
      </c>
      <c r="M281" s="30"/>
      <c r="N281" s="30">
        <f>L281+M281</f>
        <v>0</v>
      </c>
      <c r="O281" s="30"/>
      <c r="P281" s="30">
        <f>N281+O281</f>
        <v>0</v>
      </c>
    </row>
    <row r="282" spans="1:16" s="1" customFormat="1" ht="19.5" customHeight="1" hidden="1">
      <c r="A282" s="45" t="s">
        <v>870</v>
      </c>
      <c r="B282" s="68" t="s">
        <v>872</v>
      </c>
      <c r="C282" s="44">
        <v>0</v>
      </c>
      <c r="D282" s="44">
        <v>0</v>
      </c>
      <c r="E282" s="44"/>
      <c r="F282" s="44">
        <f>D282+E282</f>
        <v>0</v>
      </c>
      <c r="G282" s="44"/>
      <c r="H282" s="44">
        <f>F282+G282</f>
        <v>0</v>
      </c>
      <c r="I282" s="44"/>
      <c r="J282" s="44">
        <f>H282+I282</f>
        <v>0</v>
      </c>
      <c r="K282" s="44"/>
      <c r="L282" s="44">
        <f>J282+K282</f>
        <v>0</v>
      </c>
      <c r="M282" s="44"/>
      <c r="N282" s="44">
        <f>L282+M282</f>
        <v>0</v>
      </c>
      <c r="O282" s="44"/>
      <c r="P282" s="44">
        <f>N282+O282</f>
        <v>0</v>
      </c>
    </row>
    <row r="283" spans="1:16" s="1" customFormat="1" ht="12.75" hidden="1">
      <c r="A283" s="47">
        <v>85295</v>
      </c>
      <c r="B283" s="135" t="s">
        <v>1206</v>
      </c>
      <c r="C283" s="44">
        <v>0</v>
      </c>
      <c r="D283" s="44">
        <v>0</v>
      </c>
      <c r="E283" s="44">
        <f aca="true" t="shared" si="160" ref="E283:P283">E284</f>
        <v>0</v>
      </c>
      <c r="F283" s="44">
        <f t="shared" si="160"/>
        <v>0</v>
      </c>
      <c r="G283" s="44">
        <f t="shared" si="160"/>
        <v>0</v>
      </c>
      <c r="H283" s="44">
        <f t="shared" si="160"/>
        <v>0</v>
      </c>
      <c r="I283" s="44">
        <f t="shared" si="160"/>
        <v>0</v>
      </c>
      <c r="J283" s="44">
        <f t="shared" si="160"/>
        <v>0</v>
      </c>
      <c r="K283" s="44">
        <f t="shared" si="160"/>
        <v>0</v>
      </c>
      <c r="L283" s="44">
        <f t="shared" si="160"/>
        <v>0</v>
      </c>
      <c r="M283" s="44">
        <f t="shared" si="160"/>
        <v>0</v>
      </c>
      <c r="N283" s="44">
        <f t="shared" si="160"/>
        <v>0</v>
      </c>
      <c r="O283" s="44">
        <f t="shared" si="160"/>
        <v>0</v>
      </c>
      <c r="P283" s="44">
        <f t="shared" si="160"/>
        <v>0</v>
      </c>
    </row>
    <row r="284" spans="1:16" s="1" customFormat="1" ht="12.75" hidden="1">
      <c r="A284" s="52" t="s">
        <v>486</v>
      </c>
      <c r="B284" s="71" t="s">
        <v>487</v>
      </c>
      <c r="C284" s="54">
        <v>0</v>
      </c>
      <c r="D284" s="54">
        <v>0</v>
      </c>
      <c r="E284" s="54"/>
      <c r="F284" s="54">
        <f>D284+E284</f>
        <v>0</v>
      </c>
      <c r="G284" s="54"/>
      <c r="H284" s="54">
        <f>F284+G284</f>
        <v>0</v>
      </c>
      <c r="I284" s="54"/>
      <c r="J284" s="54">
        <f>H284+I284</f>
        <v>0</v>
      </c>
      <c r="K284" s="54"/>
      <c r="L284" s="54">
        <f>J284+K284</f>
        <v>0</v>
      </c>
      <c r="M284" s="54"/>
      <c r="N284" s="54">
        <f>L284+M284</f>
        <v>0</v>
      </c>
      <c r="O284" s="54"/>
      <c r="P284" s="54">
        <f>N284+O284</f>
        <v>0</v>
      </c>
    </row>
    <row r="285" spans="1:16" s="1" customFormat="1" ht="12.75">
      <c r="A285" s="31">
        <v>853</v>
      </c>
      <c r="B285" s="23" t="s">
        <v>288</v>
      </c>
      <c r="C285" s="24">
        <f>C286</f>
        <v>199000</v>
      </c>
      <c r="D285" s="24">
        <f aca="true" t="shared" si="161" ref="D285:J285">D286+D304</f>
        <v>199000</v>
      </c>
      <c r="E285" s="24">
        <f t="shared" si="161"/>
        <v>477349</v>
      </c>
      <c r="F285" s="24">
        <f t="shared" si="161"/>
        <v>676349</v>
      </c>
      <c r="G285" s="24">
        <f t="shared" si="161"/>
        <v>0</v>
      </c>
      <c r="H285" s="24">
        <f t="shared" si="161"/>
        <v>676349</v>
      </c>
      <c r="I285" s="24">
        <f t="shared" si="161"/>
        <v>0</v>
      </c>
      <c r="J285" s="24">
        <f t="shared" si="161"/>
        <v>676349</v>
      </c>
      <c r="K285" s="24">
        <f aca="true" t="shared" si="162" ref="K285:P285">K286+K304</f>
        <v>0</v>
      </c>
      <c r="L285" s="24">
        <f t="shared" si="162"/>
        <v>676349</v>
      </c>
      <c r="M285" s="24">
        <f t="shared" si="162"/>
        <v>0</v>
      </c>
      <c r="N285" s="24">
        <f t="shared" si="162"/>
        <v>676349</v>
      </c>
      <c r="O285" s="24">
        <f t="shared" si="162"/>
        <v>0</v>
      </c>
      <c r="P285" s="24">
        <f t="shared" si="162"/>
        <v>676349</v>
      </c>
    </row>
    <row r="286" spans="1:16" s="1" customFormat="1" ht="12.75">
      <c r="A286" s="32">
        <v>85305</v>
      </c>
      <c r="B286" s="26" t="s">
        <v>289</v>
      </c>
      <c r="C286" s="27">
        <f>SUM(C287:C300)</f>
        <v>199000</v>
      </c>
      <c r="D286" s="27">
        <v>199000</v>
      </c>
      <c r="E286" s="27">
        <f aca="true" t="shared" si="163" ref="E286:J286">SUM(E287:E300)</f>
        <v>0</v>
      </c>
      <c r="F286" s="27">
        <f t="shared" si="163"/>
        <v>199000</v>
      </c>
      <c r="G286" s="27">
        <f t="shared" si="163"/>
        <v>0</v>
      </c>
      <c r="H286" s="27">
        <f t="shared" si="163"/>
        <v>199000</v>
      </c>
      <c r="I286" s="27">
        <f t="shared" si="163"/>
        <v>0</v>
      </c>
      <c r="J286" s="27">
        <f t="shared" si="163"/>
        <v>199000</v>
      </c>
      <c r="K286" s="27">
        <f aca="true" t="shared" si="164" ref="K286:P286">SUM(K287:K300)</f>
        <v>0</v>
      </c>
      <c r="L286" s="27">
        <f t="shared" si="164"/>
        <v>199000</v>
      </c>
      <c r="M286" s="27">
        <f t="shared" si="164"/>
        <v>0</v>
      </c>
      <c r="N286" s="27">
        <f t="shared" si="164"/>
        <v>199000</v>
      </c>
      <c r="O286" s="27">
        <f t="shared" si="164"/>
        <v>0</v>
      </c>
      <c r="P286" s="27">
        <f t="shared" si="164"/>
        <v>199000</v>
      </c>
    </row>
    <row r="287" spans="1:16" s="46" customFormat="1" ht="12.75" customHeight="1">
      <c r="A287" s="28" t="s">
        <v>290</v>
      </c>
      <c r="B287" s="29" t="s">
        <v>488</v>
      </c>
      <c r="C287" s="38">
        <v>29000</v>
      </c>
      <c r="D287" s="38">
        <v>29000</v>
      </c>
      <c r="E287" s="38"/>
      <c r="F287" s="38">
        <f>D287+E287</f>
        <v>29000</v>
      </c>
      <c r="G287" s="38"/>
      <c r="H287" s="38">
        <f>F287+G287</f>
        <v>29000</v>
      </c>
      <c r="I287" s="38"/>
      <c r="J287" s="38">
        <f>H287+I287</f>
        <v>29000</v>
      </c>
      <c r="K287" s="38"/>
      <c r="L287" s="38">
        <f>J287+K287</f>
        <v>29000</v>
      </c>
      <c r="M287" s="38"/>
      <c r="N287" s="38">
        <f>L287+M287</f>
        <v>29000</v>
      </c>
      <c r="O287" s="38"/>
      <c r="P287" s="38">
        <f>N287+O287</f>
        <v>29000</v>
      </c>
    </row>
    <row r="288" spans="1:16" s="46" customFormat="1" ht="15" customHeight="1" hidden="1">
      <c r="A288" s="28" t="s">
        <v>489</v>
      </c>
      <c r="B288" s="29" t="s">
        <v>494</v>
      </c>
      <c r="C288" s="38">
        <v>0</v>
      </c>
      <c r="D288" s="38">
        <v>0</v>
      </c>
      <c r="E288" s="38"/>
      <c r="F288" s="38">
        <f>D288+E288</f>
        <v>0</v>
      </c>
      <c r="G288" s="38"/>
      <c r="H288" s="38">
        <f>F288+G288</f>
        <v>0</v>
      </c>
      <c r="I288" s="38"/>
      <c r="J288" s="38">
        <f>H288+I288</f>
        <v>0</v>
      </c>
      <c r="K288" s="38"/>
      <c r="L288" s="38">
        <f>J288+K288</f>
        <v>0</v>
      </c>
      <c r="M288" s="38"/>
      <c r="N288" s="38">
        <f>L288+M288</f>
        <v>0</v>
      </c>
      <c r="O288" s="38"/>
      <c r="P288" s="38">
        <f>N288+O288</f>
        <v>0</v>
      </c>
    </row>
    <row r="289" spans="1:16" s="46" customFormat="1" ht="15" customHeight="1" hidden="1">
      <c r="A289" s="28" t="s">
        <v>190</v>
      </c>
      <c r="B289" s="29" t="s">
        <v>191</v>
      </c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</row>
    <row r="290" spans="1:16" s="46" customFormat="1" ht="15" customHeight="1" hidden="1">
      <c r="A290" s="28" t="s">
        <v>188</v>
      </c>
      <c r="B290" s="29" t="s">
        <v>189</v>
      </c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</row>
    <row r="291" spans="1:16" s="46" customFormat="1" ht="15" customHeight="1">
      <c r="A291" s="28" t="s">
        <v>867</v>
      </c>
      <c r="B291" s="29" t="s">
        <v>490</v>
      </c>
      <c r="C291" s="38">
        <v>30000</v>
      </c>
      <c r="D291" s="38">
        <v>30000</v>
      </c>
      <c r="E291" s="38"/>
      <c r="F291" s="38">
        <f>D291+E291</f>
        <v>30000</v>
      </c>
      <c r="G291" s="38"/>
      <c r="H291" s="38">
        <f>F291+G291</f>
        <v>30000</v>
      </c>
      <c r="I291" s="38"/>
      <c r="J291" s="38">
        <f>H291+I291</f>
        <v>30000</v>
      </c>
      <c r="K291" s="38"/>
      <c r="L291" s="38">
        <f>J291+K291</f>
        <v>30000</v>
      </c>
      <c r="M291" s="38"/>
      <c r="N291" s="38">
        <f>L291+M291</f>
        <v>30000</v>
      </c>
      <c r="O291" s="38"/>
      <c r="P291" s="38">
        <f>N291+O291</f>
        <v>30000</v>
      </c>
    </row>
    <row r="292" spans="1:16" s="46" customFormat="1" ht="15" customHeight="1">
      <c r="A292" s="36" t="s">
        <v>297</v>
      </c>
      <c r="B292" s="29" t="s">
        <v>492</v>
      </c>
      <c r="C292" s="38">
        <v>100000</v>
      </c>
      <c r="D292" s="38">
        <v>100000</v>
      </c>
      <c r="E292" s="38"/>
      <c r="F292" s="38">
        <f>D292+E292</f>
        <v>100000</v>
      </c>
      <c r="G292" s="38"/>
      <c r="H292" s="38">
        <f>F292+G292</f>
        <v>100000</v>
      </c>
      <c r="I292" s="38"/>
      <c r="J292" s="38">
        <f>H292+I292</f>
        <v>100000</v>
      </c>
      <c r="K292" s="38"/>
      <c r="L292" s="38">
        <f>J292+K292</f>
        <v>100000</v>
      </c>
      <c r="M292" s="38"/>
      <c r="N292" s="38">
        <f>L292+M292</f>
        <v>100000</v>
      </c>
      <c r="O292" s="38"/>
      <c r="P292" s="38">
        <f>N292+O292</f>
        <v>100000</v>
      </c>
    </row>
    <row r="293" spans="1:16" s="46" customFormat="1" ht="15" customHeight="1">
      <c r="A293" s="36" t="s">
        <v>868</v>
      </c>
      <c r="B293" s="29" t="s">
        <v>491</v>
      </c>
      <c r="C293" s="38">
        <v>40000</v>
      </c>
      <c r="D293" s="38">
        <v>40000</v>
      </c>
      <c r="E293" s="38"/>
      <c r="F293" s="38">
        <f>D293+E293</f>
        <v>40000</v>
      </c>
      <c r="G293" s="38"/>
      <c r="H293" s="38">
        <f>F293+G293</f>
        <v>40000</v>
      </c>
      <c r="I293" s="38"/>
      <c r="J293" s="38">
        <f>H293+I293</f>
        <v>40000</v>
      </c>
      <c r="K293" s="38"/>
      <c r="L293" s="38">
        <f>J293+K293</f>
        <v>40000</v>
      </c>
      <c r="M293" s="38"/>
      <c r="N293" s="38">
        <f>L293+M293</f>
        <v>40000</v>
      </c>
      <c r="O293" s="38"/>
      <c r="P293" s="38">
        <f>N293+O293</f>
        <v>40000</v>
      </c>
    </row>
    <row r="294" spans="1:16" s="46" customFormat="1" ht="15" customHeight="1" hidden="1">
      <c r="A294" s="42" t="s">
        <v>493</v>
      </c>
      <c r="B294" s="43" t="s">
        <v>495</v>
      </c>
      <c r="C294" s="99">
        <v>0</v>
      </c>
      <c r="D294" s="99">
        <v>0</v>
      </c>
      <c r="E294" s="99"/>
      <c r="F294" s="99">
        <f>D294+E294</f>
        <v>0</v>
      </c>
      <c r="G294" s="99"/>
      <c r="H294" s="99">
        <f>F294+G294</f>
        <v>0</v>
      </c>
      <c r="I294" s="99"/>
      <c r="J294" s="99">
        <f>H294+I294</f>
        <v>0</v>
      </c>
      <c r="K294" s="99"/>
      <c r="L294" s="99">
        <f>J294+K294</f>
        <v>0</v>
      </c>
      <c r="M294" s="99"/>
      <c r="N294" s="99">
        <f>L294+M294</f>
        <v>0</v>
      </c>
      <c r="O294" s="99"/>
      <c r="P294" s="99">
        <f>N294+O294</f>
        <v>0</v>
      </c>
    </row>
    <row r="295" spans="1:16" s="46" customFormat="1" ht="15" customHeight="1" hidden="1">
      <c r="A295" s="52" t="s">
        <v>291</v>
      </c>
      <c r="B295" s="53" t="s">
        <v>292</v>
      </c>
      <c r="C295" s="152"/>
      <c r="D295" s="152"/>
      <c r="E295" s="152"/>
      <c r="F295" s="152"/>
      <c r="G295" s="152"/>
      <c r="H295" s="152"/>
      <c r="I295" s="152"/>
      <c r="J295" s="152"/>
      <c r="K295" s="152"/>
      <c r="L295" s="152"/>
      <c r="M295" s="152"/>
      <c r="N295" s="152"/>
      <c r="O295" s="152"/>
      <c r="P295" s="152"/>
    </row>
    <row r="296" spans="1:16" s="46" customFormat="1" ht="15" customHeight="1" hidden="1">
      <c r="A296" s="52" t="s">
        <v>293</v>
      </c>
      <c r="B296" s="53" t="s">
        <v>294</v>
      </c>
      <c r="C296" s="152"/>
      <c r="D296" s="152"/>
      <c r="E296" s="152"/>
      <c r="F296" s="152"/>
      <c r="G296" s="152"/>
      <c r="H296" s="152"/>
      <c r="I296" s="152"/>
      <c r="J296" s="152"/>
      <c r="K296" s="152"/>
      <c r="L296" s="152"/>
      <c r="M296" s="152"/>
      <c r="N296" s="152"/>
      <c r="O296" s="152"/>
      <c r="P296" s="152"/>
    </row>
    <row r="297" spans="1:16" s="46" customFormat="1" ht="15" customHeight="1" hidden="1">
      <c r="A297" s="52" t="s">
        <v>295</v>
      </c>
      <c r="B297" s="53" t="s">
        <v>296</v>
      </c>
      <c r="C297" s="152"/>
      <c r="D297" s="152"/>
      <c r="E297" s="152"/>
      <c r="F297" s="152"/>
      <c r="G297" s="152"/>
      <c r="H297" s="152"/>
      <c r="I297" s="152"/>
      <c r="J297" s="152"/>
      <c r="K297" s="152"/>
      <c r="L297" s="152"/>
      <c r="M297" s="152"/>
      <c r="N297" s="152"/>
      <c r="O297" s="152"/>
      <c r="P297" s="152"/>
    </row>
    <row r="298" spans="1:16" ht="12.75" hidden="1">
      <c r="A298" s="153"/>
      <c r="B298" s="154"/>
      <c r="C298" s="155"/>
      <c r="D298" s="155"/>
      <c r="E298" s="155"/>
      <c r="F298" s="155"/>
      <c r="G298" s="155"/>
      <c r="H298" s="155"/>
      <c r="I298" s="155"/>
      <c r="J298" s="155"/>
      <c r="K298" s="155"/>
      <c r="L298" s="155"/>
      <c r="M298" s="155"/>
      <c r="N298" s="155"/>
      <c r="O298" s="155"/>
      <c r="P298" s="155"/>
    </row>
    <row r="299" spans="1:16" s="76" customFormat="1" ht="15" customHeight="1" hidden="1">
      <c r="A299" s="77" t="s">
        <v>297</v>
      </c>
      <c r="B299" s="156" t="s">
        <v>298</v>
      </c>
      <c r="C299" s="152"/>
      <c r="D299" s="152"/>
      <c r="E299" s="152"/>
      <c r="F299" s="152"/>
      <c r="G299" s="152"/>
      <c r="H299" s="152"/>
      <c r="I299" s="152"/>
      <c r="J299" s="152"/>
      <c r="K299" s="152"/>
      <c r="L299" s="152"/>
      <c r="M299" s="152"/>
      <c r="N299" s="152"/>
      <c r="O299" s="152"/>
      <c r="P299" s="152"/>
    </row>
    <row r="300" spans="1:16" s="76" customFormat="1" ht="15" customHeight="1" hidden="1">
      <c r="A300" s="77"/>
      <c r="B300" s="53"/>
      <c r="C300" s="152"/>
      <c r="D300" s="152"/>
      <c r="E300" s="152"/>
      <c r="F300" s="152"/>
      <c r="G300" s="152"/>
      <c r="H300" s="152"/>
      <c r="I300" s="152"/>
      <c r="J300" s="152"/>
      <c r="K300" s="152"/>
      <c r="L300" s="152"/>
      <c r="M300" s="152"/>
      <c r="N300" s="152"/>
      <c r="O300" s="152"/>
      <c r="P300" s="152"/>
    </row>
    <row r="301" spans="1:16" s="1" customFormat="1" ht="12.75" hidden="1">
      <c r="A301" s="31">
        <v>854</v>
      </c>
      <c r="B301" s="23" t="s">
        <v>299</v>
      </c>
      <c r="C301" s="24">
        <v>0</v>
      </c>
      <c r="D301" s="24">
        <v>0</v>
      </c>
      <c r="E301" s="24">
        <f aca="true" t="shared" si="165" ref="E301:P302">E302</f>
        <v>0</v>
      </c>
      <c r="F301" s="24">
        <f t="shared" si="165"/>
        <v>0</v>
      </c>
      <c r="G301" s="24">
        <f t="shared" si="165"/>
        <v>0</v>
      </c>
      <c r="H301" s="24">
        <f t="shared" si="165"/>
        <v>0</v>
      </c>
      <c r="I301" s="24">
        <f t="shared" si="165"/>
        <v>0</v>
      </c>
      <c r="J301" s="24">
        <f t="shared" si="165"/>
        <v>0</v>
      </c>
      <c r="K301" s="24">
        <f t="shared" si="165"/>
        <v>0</v>
      </c>
      <c r="L301" s="24">
        <f t="shared" si="165"/>
        <v>0</v>
      </c>
      <c r="M301" s="24">
        <f t="shared" si="165"/>
        <v>0</v>
      </c>
      <c r="N301" s="24">
        <f t="shared" si="165"/>
        <v>0</v>
      </c>
      <c r="O301" s="24">
        <f t="shared" si="165"/>
        <v>0</v>
      </c>
      <c r="P301" s="24">
        <f t="shared" si="165"/>
        <v>0</v>
      </c>
    </row>
    <row r="302" spans="1:16" s="1" customFormat="1" ht="12.75" hidden="1">
      <c r="A302" s="32">
        <v>85403</v>
      </c>
      <c r="B302" s="26" t="s">
        <v>300</v>
      </c>
      <c r="C302" s="27">
        <v>0</v>
      </c>
      <c r="D302" s="27">
        <v>0</v>
      </c>
      <c r="E302" s="27">
        <f t="shared" si="165"/>
        <v>0</v>
      </c>
      <c r="F302" s="27">
        <f t="shared" si="165"/>
        <v>0</v>
      </c>
      <c r="G302" s="27">
        <f t="shared" si="165"/>
        <v>0</v>
      </c>
      <c r="H302" s="27">
        <f t="shared" si="165"/>
        <v>0</v>
      </c>
      <c r="I302" s="27">
        <f t="shared" si="165"/>
        <v>0</v>
      </c>
      <c r="J302" s="27">
        <f t="shared" si="165"/>
        <v>0</v>
      </c>
      <c r="K302" s="27">
        <f t="shared" si="165"/>
        <v>0</v>
      </c>
      <c r="L302" s="27">
        <f t="shared" si="165"/>
        <v>0</v>
      </c>
      <c r="M302" s="27">
        <f t="shared" si="165"/>
        <v>0</v>
      </c>
      <c r="N302" s="27">
        <f t="shared" si="165"/>
        <v>0</v>
      </c>
      <c r="O302" s="27">
        <f t="shared" si="165"/>
        <v>0</v>
      </c>
      <c r="P302" s="27">
        <f t="shared" si="165"/>
        <v>0</v>
      </c>
    </row>
    <row r="303" spans="1:16" s="1" customFormat="1" ht="27" customHeight="1" hidden="1">
      <c r="A303" s="52" t="s">
        <v>301</v>
      </c>
      <c r="B303" s="53" t="s">
        <v>302</v>
      </c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</row>
    <row r="304" spans="1:16" s="1" customFormat="1" ht="12.75">
      <c r="A304" s="32">
        <v>85395</v>
      </c>
      <c r="B304" s="26" t="s">
        <v>1206</v>
      </c>
      <c r="C304" s="27"/>
      <c r="D304" s="27">
        <f aca="true" t="shared" si="166" ref="D304:P304">D305</f>
        <v>0</v>
      </c>
      <c r="E304" s="27">
        <f t="shared" si="166"/>
        <v>477349</v>
      </c>
      <c r="F304" s="27">
        <f t="shared" si="166"/>
        <v>477349</v>
      </c>
      <c r="G304" s="27">
        <f t="shared" si="166"/>
        <v>0</v>
      </c>
      <c r="H304" s="27">
        <f t="shared" si="166"/>
        <v>477349</v>
      </c>
      <c r="I304" s="27">
        <f t="shared" si="166"/>
        <v>0</v>
      </c>
      <c r="J304" s="27">
        <f t="shared" si="166"/>
        <v>477349</v>
      </c>
      <c r="K304" s="27">
        <f t="shared" si="166"/>
        <v>0</v>
      </c>
      <c r="L304" s="27">
        <f t="shared" si="166"/>
        <v>477349</v>
      </c>
      <c r="M304" s="27">
        <f t="shared" si="166"/>
        <v>0</v>
      </c>
      <c r="N304" s="27">
        <f t="shared" si="166"/>
        <v>477349</v>
      </c>
      <c r="O304" s="27">
        <f t="shared" si="166"/>
        <v>0</v>
      </c>
      <c r="P304" s="27">
        <f t="shared" si="166"/>
        <v>477349</v>
      </c>
    </row>
    <row r="305" spans="1:16" s="46" customFormat="1" ht="29.25" customHeight="1">
      <c r="A305" s="28" t="s">
        <v>311</v>
      </c>
      <c r="B305" s="29" t="s">
        <v>312</v>
      </c>
      <c r="C305" s="38"/>
      <c r="D305" s="38">
        <f>0</f>
        <v>0</v>
      </c>
      <c r="E305" s="38">
        <f>405747+71602</f>
        <v>477349</v>
      </c>
      <c r="F305" s="38">
        <f>D305+E305</f>
        <v>477349</v>
      </c>
      <c r="G305" s="38"/>
      <c r="H305" s="38">
        <f>F305+G305</f>
        <v>477349</v>
      </c>
      <c r="I305" s="38"/>
      <c r="J305" s="38">
        <f>H305+I305</f>
        <v>477349</v>
      </c>
      <c r="K305" s="38"/>
      <c r="L305" s="38">
        <f>J305+K305</f>
        <v>477349</v>
      </c>
      <c r="M305" s="38"/>
      <c r="N305" s="38">
        <f>L305+M305</f>
        <v>477349</v>
      </c>
      <c r="O305" s="38"/>
      <c r="P305" s="38">
        <f>N305+O305</f>
        <v>477349</v>
      </c>
    </row>
    <row r="306" spans="1:16" s="1" customFormat="1" ht="12.75">
      <c r="A306" s="31">
        <v>900</v>
      </c>
      <c r="B306" s="23" t="s">
        <v>303</v>
      </c>
      <c r="C306" s="24">
        <f>SUM(C307+C332+C340+C372+C378)</f>
        <v>74006984</v>
      </c>
      <c r="D306" s="24">
        <v>76199363</v>
      </c>
      <c r="E306" s="24">
        <f aca="true" t="shared" si="167" ref="E306:J306">SUM(E307+E332+E340+E372+E378+E383)</f>
        <v>1860495</v>
      </c>
      <c r="F306" s="24">
        <f t="shared" si="167"/>
        <v>78059858</v>
      </c>
      <c r="G306" s="24">
        <f t="shared" si="167"/>
        <v>0</v>
      </c>
      <c r="H306" s="24">
        <f t="shared" si="167"/>
        <v>78059858</v>
      </c>
      <c r="I306" s="24">
        <f t="shared" si="167"/>
        <v>0</v>
      </c>
      <c r="J306" s="24">
        <f t="shared" si="167"/>
        <v>78059858</v>
      </c>
      <c r="K306" s="24">
        <f aca="true" t="shared" si="168" ref="K306:P306">SUM(K307+K332+K340+K372+K378+K383)</f>
        <v>0</v>
      </c>
      <c r="L306" s="24">
        <f t="shared" si="168"/>
        <v>78059858</v>
      </c>
      <c r="M306" s="24">
        <f t="shared" si="168"/>
        <v>262075</v>
      </c>
      <c r="N306" s="24">
        <f t="shared" si="168"/>
        <v>78321933</v>
      </c>
      <c r="O306" s="24">
        <f t="shared" si="168"/>
        <v>0</v>
      </c>
      <c r="P306" s="24">
        <f t="shared" si="168"/>
        <v>78321933</v>
      </c>
    </row>
    <row r="307" spans="1:16" s="1" customFormat="1" ht="12.75">
      <c r="A307" s="47">
        <v>90001</v>
      </c>
      <c r="B307" s="48" t="s">
        <v>304</v>
      </c>
      <c r="C307" s="49">
        <f>C308+C323+C325</f>
        <v>62083973</v>
      </c>
      <c r="D307" s="49">
        <v>63776352</v>
      </c>
      <c r="E307" s="49">
        <f aca="true" t="shared" si="169" ref="E307:J307">E308+E323+E325</f>
        <v>344745</v>
      </c>
      <c r="F307" s="49">
        <f t="shared" si="169"/>
        <v>64121097</v>
      </c>
      <c r="G307" s="49">
        <f t="shared" si="169"/>
        <v>0</v>
      </c>
      <c r="H307" s="49">
        <f t="shared" si="169"/>
        <v>64121097</v>
      </c>
      <c r="I307" s="49">
        <f t="shared" si="169"/>
        <v>0</v>
      </c>
      <c r="J307" s="49">
        <f t="shared" si="169"/>
        <v>64121097</v>
      </c>
      <c r="K307" s="49">
        <f aca="true" t="shared" si="170" ref="K307:P307">K308+K323+K325</f>
        <v>0</v>
      </c>
      <c r="L307" s="49">
        <f t="shared" si="170"/>
        <v>64121097</v>
      </c>
      <c r="M307" s="49">
        <f t="shared" si="170"/>
        <v>-643520</v>
      </c>
      <c r="N307" s="49">
        <f t="shared" si="170"/>
        <v>63477577</v>
      </c>
      <c r="O307" s="49">
        <f t="shared" si="170"/>
        <v>0</v>
      </c>
      <c r="P307" s="49">
        <f t="shared" si="170"/>
        <v>63477577</v>
      </c>
    </row>
    <row r="308" spans="1:16" s="1" customFormat="1" ht="12.75">
      <c r="A308" s="33"/>
      <c r="B308" s="34" t="s">
        <v>305</v>
      </c>
      <c r="C308" s="40">
        <f>SUM(C309:C313)+C314</f>
        <v>47480373</v>
      </c>
      <c r="D308" s="40">
        <v>49172752</v>
      </c>
      <c r="E308" s="40">
        <f aca="true" t="shared" si="171" ref="E308:J308">SUM(E309:E313)+E314</f>
        <v>0</v>
      </c>
      <c r="F308" s="40">
        <f t="shared" si="171"/>
        <v>49172752</v>
      </c>
      <c r="G308" s="40">
        <f t="shared" si="171"/>
        <v>0</v>
      </c>
      <c r="H308" s="40">
        <f t="shared" si="171"/>
        <v>49172752</v>
      </c>
      <c r="I308" s="40">
        <f t="shared" si="171"/>
        <v>0</v>
      </c>
      <c r="J308" s="40">
        <f t="shared" si="171"/>
        <v>49172752</v>
      </c>
      <c r="K308" s="40">
        <f aca="true" t="shared" si="172" ref="K308:P308">SUM(K309:K313)+K314</f>
        <v>0</v>
      </c>
      <c r="L308" s="40">
        <f t="shared" si="172"/>
        <v>49172752</v>
      </c>
      <c r="M308" s="40">
        <f t="shared" si="172"/>
        <v>0</v>
      </c>
      <c r="N308" s="40">
        <f t="shared" si="172"/>
        <v>49172752</v>
      </c>
      <c r="O308" s="40">
        <f t="shared" si="172"/>
        <v>0</v>
      </c>
      <c r="P308" s="40">
        <f t="shared" si="172"/>
        <v>49172752</v>
      </c>
    </row>
    <row r="309" spans="1:16" s="1" customFormat="1" ht="19.5" customHeight="1" hidden="1">
      <c r="A309" s="28" t="s">
        <v>1034</v>
      </c>
      <c r="B309" s="37" t="s">
        <v>1035</v>
      </c>
      <c r="C309" s="30"/>
      <c r="D309" s="30">
        <v>0</v>
      </c>
      <c r="E309" s="30"/>
      <c r="F309" s="30">
        <f aca="true" t="shared" si="173" ref="F309:F324">D309+E309</f>
        <v>0</v>
      </c>
      <c r="G309" s="30"/>
      <c r="H309" s="30">
        <f aca="true" t="shared" si="174" ref="H309:H324">F309+G309</f>
        <v>0</v>
      </c>
      <c r="I309" s="30"/>
      <c r="J309" s="30">
        <f aca="true" t="shared" si="175" ref="J309:J324">H309+I309</f>
        <v>0</v>
      </c>
      <c r="K309" s="30"/>
      <c r="L309" s="30">
        <f aca="true" t="shared" si="176" ref="L309:L324">J309+K309</f>
        <v>0</v>
      </c>
      <c r="M309" s="30"/>
      <c r="N309" s="30">
        <f aca="true" t="shared" si="177" ref="N309:N324">L309+M309</f>
        <v>0</v>
      </c>
      <c r="O309" s="30"/>
      <c r="P309" s="30">
        <f aca="true" t="shared" si="178" ref="P309:P324">N309+O309</f>
        <v>0</v>
      </c>
    </row>
    <row r="310" spans="1:16" s="1" customFormat="1" ht="19.5" customHeight="1" hidden="1">
      <c r="A310" s="28" t="s">
        <v>55</v>
      </c>
      <c r="B310" s="37" t="s">
        <v>56</v>
      </c>
      <c r="C310" s="30"/>
      <c r="D310" s="30">
        <v>0</v>
      </c>
      <c r="E310" s="30"/>
      <c r="F310" s="30">
        <f t="shared" si="173"/>
        <v>0</v>
      </c>
      <c r="G310" s="30"/>
      <c r="H310" s="30">
        <f t="shared" si="174"/>
        <v>0</v>
      </c>
      <c r="I310" s="30"/>
      <c r="J310" s="30">
        <f t="shared" si="175"/>
        <v>0</v>
      </c>
      <c r="K310" s="30"/>
      <c r="L310" s="30">
        <f t="shared" si="176"/>
        <v>0</v>
      </c>
      <c r="M310" s="30"/>
      <c r="N310" s="30">
        <f t="shared" si="177"/>
        <v>0</v>
      </c>
      <c r="O310" s="30"/>
      <c r="P310" s="30">
        <f t="shared" si="178"/>
        <v>0</v>
      </c>
    </row>
    <row r="311" spans="1:16" s="1" customFormat="1" ht="26.25" customHeight="1" hidden="1">
      <c r="A311" s="28" t="s">
        <v>306</v>
      </c>
      <c r="B311" s="37" t="s">
        <v>883</v>
      </c>
      <c r="C311" s="30"/>
      <c r="D311" s="30">
        <v>0</v>
      </c>
      <c r="E311" s="30"/>
      <c r="F311" s="30">
        <f t="shared" si="173"/>
        <v>0</v>
      </c>
      <c r="G311" s="30"/>
      <c r="H311" s="30">
        <f t="shared" si="174"/>
        <v>0</v>
      </c>
      <c r="I311" s="30"/>
      <c r="J311" s="30">
        <f t="shared" si="175"/>
        <v>0</v>
      </c>
      <c r="K311" s="30"/>
      <c r="L311" s="30">
        <f t="shared" si="176"/>
        <v>0</v>
      </c>
      <c r="M311" s="30"/>
      <c r="N311" s="30">
        <f t="shared" si="177"/>
        <v>0</v>
      </c>
      <c r="O311" s="30"/>
      <c r="P311" s="30">
        <f t="shared" si="178"/>
        <v>0</v>
      </c>
    </row>
    <row r="312" spans="1:16" s="1" customFormat="1" ht="20.25" customHeight="1" hidden="1">
      <c r="A312" s="28" t="s">
        <v>307</v>
      </c>
      <c r="B312" s="37" t="s">
        <v>884</v>
      </c>
      <c r="C312" s="30"/>
      <c r="D312" s="30">
        <v>0</v>
      </c>
      <c r="E312" s="30"/>
      <c r="F312" s="30">
        <f t="shared" si="173"/>
        <v>0</v>
      </c>
      <c r="G312" s="30"/>
      <c r="H312" s="30">
        <f t="shared" si="174"/>
        <v>0</v>
      </c>
      <c r="I312" s="30"/>
      <c r="J312" s="30">
        <f t="shared" si="175"/>
        <v>0</v>
      </c>
      <c r="K312" s="30"/>
      <c r="L312" s="30">
        <f t="shared" si="176"/>
        <v>0</v>
      </c>
      <c r="M312" s="30"/>
      <c r="N312" s="30">
        <f t="shared" si="177"/>
        <v>0</v>
      </c>
      <c r="O312" s="30"/>
      <c r="P312" s="30">
        <f t="shared" si="178"/>
        <v>0</v>
      </c>
    </row>
    <row r="313" spans="1:16" s="1" customFormat="1" ht="23.25" customHeight="1" hidden="1">
      <c r="A313" s="28" t="s">
        <v>308</v>
      </c>
      <c r="B313" s="37" t="s">
        <v>315</v>
      </c>
      <c r="C313" s="30"/>
      <c r="D313" s="30">
        <v>0</v>
      </c>
      <c r="E313" s="30"/>
      <c r="F313" s="30">
        <f t="shared" si="173"/>
        <v>0</v>
      </c>
      <c r="G313" s="30"/>
      <c r="H313" s="30">
        <f t="shared" si="174"/>
        <v>0</v>
      </c>
      <c r="I313" s="30"/>
      <c r="J313" s="30">
        <f t="shared" si="175"/>
        <v>0</v>
      </c>
      <c r="K313" s="30"/>
      <c r="L313" s="30">
        <f t="shared" si="176"/>
        <v>0</v>
      </c>
      <c r="M313" s="30"/>
      <c r="N313" s="30">
        <f t="shared" si="177"/>
        <v>0</v>
      </c>
      <c r="O313" s="30"/>
      <c r="P313" s="30">
        <f t="shared" si="178"/>
        <v>0</v>
      </c>
    </row>
    <row r="314" spans="1:16" s="1" customFormat="1" ht="20.25" customHeight="1">
      <c r="A314" s="28"/>
      <c r="B314" s="120" t="s">
        <v>501</v>
      </c>
      <c r="C314" s="30">
        <f>SUM(C315:C322)</f>
        <v>47480373</v>
      </c>
      <c r="D314" s="30">
        <v>49172752</v>
      </c>
      <c r="E314" s="30"/>
      <c r="F314" s="30">
        <f t="shared" si="173"/>
        <v>49172752</v>
      </c>
      <c r="G314" s="30"/>
      <c r="H314" s="30">
        <f t="shared" si="174"/>
        <v>49172752</v>
      </c>
      <c r="I314" s="30"/>
      <c r="J314" s="30">
        <f t="shared" si="175"/>
        <v>49172752</v>
      </c>
      <c r="K314" s="30"/>
      <c r="L314" s="30">
        <f t="shared" si="176"/>
        <v>49172752</v>
      </c>
      <c r="M314" s="30"/>
      <c r="N314" s="30">
        <f t="shared" si="177"/>
        <v>49172752</v>
      </c>
      <c r="O314" s="30"/>
      <c r="P314" s="30">
        <f t="shared" si="178"/>
        <v>49172752</v>
      </c>
    </row>
    <row r="315" spans="1:16" s="1" customFormat="1" ht="20.25" customHeight="1">
      <c r="A315" s="28" t="s">
        <v>316</v>
      </c>
      <c r="B315" s="37" t="s">
        <v>317</v>
      </c>
      <c r="C315" s="30">
        <v>44031432</v>
      </c>
      <c r="D315" s="30">
        <v>49172752</v>
      </c>
      <c r="E315" s="30"/>
      <c r="F315" s="30">
        <f t="shared" si="173"/>
        <v>49172752</v>
      </c>
      <c r="G315" s="30"/>
      <c r="H315" s="30">
        <f t="shared" si="174"/>
        <v>49172752</v>
      </c>
      <c r="I315" s="30"/>
      <c r="J315" s="30">
        <f t="shared" si="175"/>
        <v>49172752</v>
      </c>
      <c r="K315" s="30"/>
      <c r="L315" s="30">
        <f t="shared" si="176"/>
        <v>49172752</v>
      </c>
      <c r="M315" s="30"/>
      <c r="N315" s="30">
        <f t="shared" si="177"/>
        <v>49172752</v>
      </c>
      <c r="O315" s="30"/>
      <c r="P315" s="30">
        <f t="shared" si="178"/>
        <v>49172752</v>
      </c>
    </row>
    <row r="316" spans="1:16" s="1" customFormat="1" ht="14.25" customHeight="1" hidden="1">
      <c r="A316" s="28" t="s">
        <v>318</v>
      </c>
      <c r="B316" s="37" t="s">
        <v>319</v>
      </c>
      <c r="C316" s="30">
        <v>0</v>
      </c>
      <c r="D316" s="30">
        <v>0</v>
      </c>
      <c r="E316" s="30"/>
      <c r="F316" s="30">
        <f t="shared" si="173"/>
        <v>0</v>
      </c>
      <c r="G316" s="30"/>
      <c r="H316" s="30">
        <f t="shared" si="174"/>
        <v>0</v>
      </c>
      <c r="I316" s="30"/>
      <c r="J316" s="30">
        <f t="shared" si="175"/>
        <v>0</v>
      </c>
      <c r="K316" s="30"/>
      <c r="L316" s="30">
        <f t="shared" si="176"/>
        <v>0</v>
      </c>
      <c r="M316" s="30"/>
      <c r="N316" s="30">
        <f t="shared" si="177"/>
        <v>0</v>
      </c>
      <c r="O316" s="30"/>
      <c r="P316" s="30">
        <f t="shared" si="178"/>
        <v>0</v>
      </c>
    </row>
    <row r="317" spans="1:16" s="1" customFormat="1" ht="15.75" customHeight="1" hidden="1">
      <c r="A317" s="28" t="s">
        <v>320</v>
      </c>
      <c r="B317" s="37" t="s">
        <v>321</v>
      </c>
      <c r="C317" s="30">
        <v>0</v>
      </c>
      <c r="D317" s="30">
        <v>0</v>
      </c>
      <c r="E317" s="30"/>
      <c r="F317" s="30">
        <f t="shared" si="173"/>
        <v>0</v>
      </c>
      <c r="G317" s="30"/>
      <c r="H317" s="30">
        <f t="shared" si="174"/>
        <v>0</v>
      </c>
      <c r="I317" s="30"/>
      <c r="J317" s="30">
        <f t="shared" si="175"/>
        <v>0</v>
      </c>
      <c r="K317" s="30"/>
      <c r="L317" s="30">
        <f t="shared" si="176"/>
        <v>0</v>
      </c>
      <c r="M317" s="30"/>
      <c r="N317" s="30">
        <f t="shared" si="177"/>
        <v>0</v>
      </c>
      <c r="O317" s="30"/>
      <c r="P317" s="30">
        <f t="shared" si="178"/>
        <v>0</v>
      </c>
    </row>
    <row r="318" spans="1:16" s="1" customFormat="1" ht="28.5" customHeight="1">
      <c r="A318" s="28" t="s">
        <v>322</v>
      </c>
      <c r="B318" s="37" t="s">
        <v>323</v>
      </c>
      <c r="C318" s="30">
        <v>3448941</v>
      </c>
      <c r="D318" s="30">
        <v>0</v>
      </c>
      <c r="E318" s="30"/>
      <c r="F318" s="30">
        <f t="shared" si="173"/>
        <v>0</v>
      </c>
      <c r="G318" s="30"/>
      <c r="H318" s="30">
        <f t="shared" si="174"/>
        <v>0</v>
      </c>
      <c r="I318" s="30"/>
      <c r="J318" s="30">
        <f t="shared" si="175"/>
        <v>0</v>
      </c>
      <c r="K318" s="30"/>
      <c r="L318" s="30">
        <f t="shared" si="176"/>
        <v>0</v>
      </c>
      <c r="M318" s="30"/>
      <c r="N318" s="30">
        <f t="shared" si="177"/>
        <v>0</v>
      </c>
      <c r="O318" s="30"/>
      <c r="P318" s="30">
        <f t="shared" si="178"/>
        <v>0</v>
      </c>
    </row>
    <row r="319" spans="1:16" s="1" customFormat="1" ht="15" customHeight="1" hidden="1">
      <c r="A319" s="28" t="s">
        <v>324</v>
      </c>
      <c r="B319" s="37" t="s">
        <v>325</v>
      </c>
      <c r="C319" s="30">
        <v>0</v>
      </c>
      <c r="D319" s="30">
        <v>0</v>
      </c>
      <c r="E319" s="30"/>
      <c r="F319" s="30">
        <f t="shared" si="173"/>
        <v>0</v>
      </c>
      <c r="G319" s="30"/>
      <c r="H319" s="30">
        <f t="shared" si="174"/>
        <v>0</v>
      </c>
      <c r="I319" s="30"/>
      <c r="J319" s="30">
        <f t="shared" si="175"/>
        <v>0</v>
      </c>
      <c r="K319" s="30"/>
      <c r="L319" s="30">
        <f t="shared" si="176"/>
        <v>0</v>
      </c>
      <c r="M319" s="30"/>
      <c r="N319" s="30">
        <f t="shared" si="177"/>
        <v>0</v>
      </c>
      <c r="O319" s="30"/>
      <c r="P319" s="30">
        <f t="shared" si="178"/>
        <v>0</v>
      </c>
    </row>
    <row r="320" spans="1:16" s="1" customFormat="1" ht="23.25" customHeight="1" hidden="1">
      <c r="A320" s="28" t="s">
        <v>893</v>
      </c>
      <c r="B320" s="37" t="s">
        <v>1190</v>
      </c>
      <c r="C320" s="30">
        <v>0</v>
      </c>
      <c r="D320" s="30">
        <v>0</v>
      </c>
      <c r="E320" s="30"/>
      <c r="F320" s="30">
        <f t="shared" si="173"/>
        <v>0</v>
      </c>
      <c r="G320" s="30"/>
      <c r="H320" s="30">
        <f t="shared" si="174"/>
        <v>0</v>
      </c>
      <c r="I320" s="30"/>
      <c r="J320" s="30">
        <f t="shared" si="175"/>
        <v>0</v>
      </c>
      <c r="K320" s="30"/>
      <c r="L320" s="30">
        <f t="shared" si="176"/>
        <v>0</v>
      </c>
      <c r="M320" s="30"/>
      <c r="N320" s="30">
        <f t="shared" si="177"/>
        <v>0</v>
      </c>
      <c r="O320" s="30"/>
      <c r="P320" s="30">
        <f t="shared" si="178"/>
        <v>0</v>
      </c>
    </row>
    <row r="321" spans="1:16" s="1" customFormat="1" ht="20.25" customHeight="1" hidden="1">
      <c r="A321" s="28" t="s">
        <v>326</v>
      </c>
      <c r="B321" s="37" t="s">
        <v>327</v>
      </c>
      <c r="C321" s="30">
        <v>0</v>
      </c>
      <c r="D321" s="30">
        <v>0</v>
      </c>
      <c r="E321" s="30"/>
      <c r="F321" s="30">
        <f t="shared" si="173"/>
        <v>0</v>
      </c>
      <c r="G321" s="30"/>
      <c r="H321" s="30">
        <f t="shared" si="174"/>
        <v>0</v>
      </c>
      <c r="I321" s="30"/>
      <c r="J321" s="30">
        <f t="shared" si="175"/>
        <v>0</v>
      </c>
      <c r="K321" s="30"/>
      <c r="L321" s="30">
        <f t="shared" si="176"/>
        <v>0</v>
      </c>
      <c r="M321" s="30"/>
      <c r="N321" s="30">
        <f t="shared" si="177"/>
        <v>0</v>
      </c>
      <c r="O321" s="30"/>
      <c r="P321" s="30">
        <f t="shared" si="178"/>
        <v>0</v>
      </c>
    </row>
    <row r="322" spans="1:16" s="1" customFormat="1" ht="20.25" customHeight="1" hidden="1">
      <c r="A322" s="28" t="s">
        <v>328</v>
      </c>
      <c r="B322" s="37" t="s">
        <v>329</v>
      </c>
      <c r="C322" s="30">
        <v>0</v>
      </c>
      <c r="D322" s="30">
        <v>0</v>
      </c>
      <c r="E322" s="30"/>
      <c r="F322" s="30">
        <f t="shared" si="173"/>
        <v>0</v>
      </c>
      <c r="G322" s="30"/>
      <c r="H322" s="30">
        <f t="shared" si="174"/>
        <v>0</v>
      </c>
      <c r="I322" s="30"/>
      <c r="J322" s="30">
        <f t="shared" si="175"/>
        <v>0</v>
      </c>
      <c r="K322" s="30"/>
      <c r="L322" s="30">
        <f t="shared" si="176"/>
        <v>0</v>
      </c>
      <c r="M322" s="30"/>
      <c r="N322" s="30">
        <f t="shared" si="177"/>
        <v>0</v>
      </c>
      <c r="O322" s="30"/>
      <c r="P322" s="30">
        <f t="shared" si="178"/>
        <v>0</v>
      </c>
    </row>
    <row r="323" spans="1:16" s="1" customFormat="1" ht="17.25" customHeight="1">
      <c r="A323" s="28"/>
      <c r="B323" s="88" t="s">
        <v>1197</v>
      </c>
      <c r="C323" s="30">
        <v>2500000</v>
      </c>
      <c r="D323" s="30">
        <v>2500000</v>
      </c>
      <c r="E323" s="30">
        <f>E324</f>
        <v>344745</v>
      </c>
      <c r="F323" s="30">
        <f t="shared" si="173"/>
        <v>2844745</v>
      </c>
      <c r="G323" s="30"/>
      <c r="H323" s="30">
        <f t="shared" si="174"/>
        <v>2844745</v>
      </c>
      <c r="I323" s="30"/>
      <c r="J323" s="30">
        <f t="shared" si="175"/>
        <v>2844745</v>
      </c>
      <c r="K323" s="30"/>
      <c r="L323" s="30">
        <f t="shared" si="176"/>
        <v>2844745</v>
      </c>
      <c r="M323" s="30"/>
      <c r="N323" s="30">
        <f t="shared" si="177"/>
        <v>2844745</v>
      </c>
      <c r="O323" s="30"/>
      <c r="P323" s="30">
        <f t="shared" si="178"/>
        <v>2844745</v>
      </c>
    </row>
    <row r="324" spans="1:16" s="1" customFormat="1" ht="20.25" customHeight="1">
      <c r="A324" s="28" t="s">
        <v>1198</v>
      </c>
      <c r="B324" s="37" t="s">
        <v>1199</v>
      </c>
      <c r="C324" s="30">
        <v>2500000</v>
      </c>
      <c r="D324" s="30">
        <v>2500000</v>
      </c>
      <c r="E324" s="30">
        <f>344745</f>
        <v>344745</v>
      </c>
      <c r="F324" s="30">
        <f t="shared" si="173"/>
        <v>2844745</v>
      </c>
      <c r="G324" s="30"/>
      <c r="H324" s="30">
        <f t="shared" si="174"/>
        <v>2844745</v>
      </c>
      <c r="I324" s="30"/>
      <c r="J324" s="30">
        <f t="shared" si="175"/>
        <v>2844745</v>
      </c>
      <c r="K324" s="30"/>
      <c r="L324" s="30">
        <f t="shared" si="176"/>
        <v>2844745</v>
      </c>
      <c r="M324" s="30"/>
      <c r="N324" s="30">
        <f t="shared" si="177"/>
        <v>2844745</v>
      </c>
      <c r="O324" s="30"/>
      <c r="P324" s="30">
        <f t="shared" si="178"/>
        <v>2844745</v>
      </c>
    </row>
    <row r="325" spans="1:16" s="1" customFormat="1" ht="17.25" customHeight="1">
      <c r="A325" s="33"/>
      <c r="B325" s="88" t="s">
        <v>1176</v>
      </c>
      <c r="C325" s="40">
        <f>SUM(C326:C331)</f>
        <v>12103600</v>
      </c>
      <c r="D325" s="40">
        <v>12103600</v>
      </c>
      <c r="E325" s="40">
        <f aca="true" t="shared" si="179" ref="E325:J325">SUM(E326:E331)</f>
        <v>0</v>
      </c>
      <c r="F325" s="40">
        <f t="shared" si="179"/>
        <v>12103600</v>
      </c>
      <c r="G325" s="40">
        <f t="shared" si="179"/>
        <v>0</v>
      </c>
      <c r="H325" s="40">
        <f t="shared" si="179"/>
        <v>12103600</v>
      </c>
      <c r="I325" s="40">
        <f t="shared" si="179"/>
        <v>0</v>
      </c>
      <c r="J325" s="40">
        <f t="shared" si="179"/>
        <v>12103600</v>
      </c>
      <c r="K325" s="40">
        <f aca="true" t="shared" si="180" ref="K325:P325">SUM(K326:K331)</f>
        <v>0</v>
      </c>
      <c r="L325" s="40">
        <f t="shared" si="180"/>
        <v>12103600</v>
      </c>
      <c r="M325" s="40">
        <f t="shared" si="180"/>
        <v>-643520</v>
      </c>
      <c r="N325" s="40">
        <f t="shared" si="180"/>
        <v>11460080</v>
      </c>
      <c r="O325" s="40">
        <f t="shared" si="180"/>
        <v>0</v>
      </c>
      <c r="P325" s="40">
        <f t="shared" si="180"/>
        <v>11460080</v>
      </c>
    </row>
    <row r="326" spans="1:16" s="1" customFormat="1" ht="19.5" customHeight="1" hidden="1">
      <c r="A326" s="28" t="s">
        <v>386</v>
      </c>
      <c r="B326" s="37" t="s">
        <v>1035</v>
      </c>
      <c r="C326" s="30">
        <v>0</v>
      </c>
      <c r="D326" s="30">
        <v>0</v>
      </c>
      <c r="E326" s="30"/>
      <c r="F326" s="30">
        <f aca="true" t="shared" si="181" ref="F326:F331">D326+E326</f>
        <v>0</v>
      </c>
      <c r="G326" s="30"/>
      <c r="H326" s="30">
        <f aca="true" t="shared" si="182" ref="H326:H331">F326+G326</f>
        <v>0</v>
      </c>
      <c r="I326" s="30"/>
      <c r="J326" s="30">
        <f aca="true" t="shared" si="183" ref="J326:J331">H326+I326</f>
        <v>0</v>
      </c>
      <c r="K326" s="30"/>
      <c r="L326" s="30">
        <f aca="true" t="shared" si="184" ref="L326:L331">J326+K326</f>
        <v>0</v>
      </c>
      <c r="M326" s="30"/>
      <c r="N326" s="30">
        <f aca="true" t="shared" si="185" ref="N326:N331">L326+M326</f>
        <v>0</v>
      </c>
      <c r="O326" s="30"/>
      <c r="P326" s="30">
        <f aca="true" t="shared" si="186" ref="P326:P331">N326+O326</f>
        <v>0</v>
      </c>
    </row>
    <row r="327" spans="1:16" s="1" customFormat="1" ht="19.5" customHeight="1">
      <c r="A327" s="28" t="s">
        <v>387</v>
      </c>
      <c r="B327" s="37" t="s">
        <v>56</v>
      </c>
      <c r="C327" s="30">
        <v>1000000</v>
      </c>
      <c r="D327" s="30">
        <v>1000000</v>
      </c>
      <c r="E327" s="30"/>
      <c r="F327" s="30">
        <f t="shared" si="181"/>
        <v>1000000</v>
      </c>
      <c r="G327" s="30"/>
      <c r="H327" s="30">
        <f t="shared" si="182"/>
        <v>1000000</v>
      </c>
      <c r="I327" s="30"/>
      <c r="J327" s="30">
        <f t="shared" si="183"/>
        <v>1000000</v>
      </c>
      <c r="K327" s="30"/>
      <c r="L327" s="30">
        <f t="shared" si="184"/>
        <v>1000000</v>
      </c>
      <c r="M327" s="30">
        <v>-700000</v>
      </c>
      <c r="N327" s="30">
        <f t="shared" si="185"/>
        <v>300000</v>
      </c>
      <c r="O327" s="30"/>
      <c r="P327" s="30">
        <f t="shared" si="186"/>
        <v>300000</v>
      </c>
    </row>
    <row r="328" spans="1:16" s="1" customFormat="1" ht="26.25" customHeight="1">
      <c r="A328" s="28" t="s">
        <v>388</v>
      </c>
      <c r="B328" s="167" t="s">
        <v>1108</v>
      </c>
      <c r="C328" s="30">
        <v>338800</v>
      </c>
      <c r="D328" s="30">
        <v>338800</v>
      </c>
      <c r="E328" s="30"/>
      <c r="F328" s="30">
        <f t="shared" si="181"/>
        <v>338800</v>
      </c>
      <c r="G328" s="30"/>
      <c r="H328" s="30">
        <f t="shared" si="182"/>
        <v>338800</v>
      </c>
      <c r="I328" s="30"/>
      <c r="J328" s="30">
        <f t="shared" si="183"/>
        <v>338800</v>
      </c>
      <c r="K328" s="30"/>
      <c r="L328" s="30">
        <f t="shared" si="184"/>
        <v>338800</v>
      </c>
      <c r="M328" s="30">
        <v>56480</v>
      </c>
      <c r="N328" s="30">
        <f t="shared" si="185"/>
        <v>395280</v>
      </c>
      <c r="O328" s="30"/>
      <c r="P328" s="30">
        <f t="shared" si="186"/>
        <v>395280</v>
      </c>
    </row>
    <row r="329" spans="1:16" s="1" customFormat="1" ht="20.25" customHeight="1">
      <c r="A329" s="28" t="s">
        <v>570</v>
      </c>
      <c r="B329" s="37" t="s">
        <v>110</v>
      </c>
      <c r="C329" s="30">
        <v>350000</v>
      </c>
      <c r="D329" s="30">
        <v>350000</v>
      </c>
      <c r="E329" s="30"/>
      <c r="F329" s="30">
        <f t="shared" si="181"/>
        <v>350000</v>
      </c>
      <c r="G329" s="30"/>
      <c r="H329" s="30">
        <f t="shared" si="182"/>
        <v>350000</v>
      </c>
      <c r="I329" s="30"/>
      <c r="J329" s="30">
        <f t="shared" si="183"/>
        <v>350000</v>
      </c>
      <c r="K329" s="30"/>
      <c r="L329" s="30">
        <f t="shared" si="184"/>
        <v>350000</v>
      </c>
      <c r="M329" s="30"/>
      <c r="N329" s="30">
        <f t="shared" si="185"/>
        <v>350000</v>
      </c>
      <c r="O329" s="30"/>
      <c r="P329" s="30">
        <f t="shared" si="186"/>
        <v>350000</v>
      </c>
    </row>
    <row r="330" spans="1:16" s="1" customFormat="1" ht="20.25" customHeight="1">
      <c r="A330" s="28" t="s">
        <v>571</v>
      </c>
      <c r="B330" s="37" t="s">
        <v>111</v>
      </c>
      <c r="C330" s="30">
        <v>414800</v>
      </c>
      <c r="D330" s="30">
        <v>414800</v>
      </c>
      <c r="E330" s="30"/>
      <c r="F330" s="30">
        <f t="shared" si="181"/>
        <v>414800</v>
      </c>
      <c r="G330" s="30"/>
      <c r="H330" s="30">
        <f t="shared" si="182"/>
        <v>414800</v>
      </c>
      <c r="I330" s="30"/>
      <c r="J330" s="30">
        <f t="shared" si="183"/>
        <v>414800</v>
      </c>
      <c r="K330" s="30"/>
      <c r="L330" s="30">
        <f t="shared" si="184"/>
        <v>414800</v>
      </c>
      <c r="M330" s="30"/>
      <c r="N330" s="30">
        <f t="shared" si="185"/>
        <v>414800</v>
      </c>
      <c r="O330" s="30"/>
      <c r="P330" s="30">
        <f t="shared" si="186"/>
        <v>414800</v>
      </c>
    </row>
    <row r="331" spans="1:16" s="1" customFormat="1" ht="23.25" customHeight="1">
      <c r="A331" s="28" t="s">
        <v>389</v>
      </c>
      <c r="B331" s="37" t="s">
        <v>315</v>
      </c>
      <c r="C331" s="30">
        <v>10000000</v>
      </c>
      <c r="D331" s="30">
        <v>10000000</v>
      </c>
      <c r="E331" s="30"/>
      <c r="F331" s="30">
        <f t="shared" si="181"/>
        <v>10000000</v>
      </c>
      <c r="G331" s="30"/>
      <c r="H331" s="30">
        <f t="shared" si="182"/>
        <v>10000000</v>
      </c>
      <c r="I331" s="30"/>
      <c r="J331" s="30">
        <f t="shared" si="183"/>
        <v>10000000</v>
      </c>
      <c r="K331" s="30"/>
      <c r="L331" s="30">
        <f t="shared" si="184"/>
        <v>10000000</v>
      </c>
      <c r="M331" s="30"/>
      <c r="N331" s="30">
        <f t="shared" si="185"/>
        <v>10000000</v>
      </c>
      <c r="O331" s="30"/>
      <c r="P331" s="30">
        <f t="shared" si="186"/>
        <v>10000000</v>
      </c>
    </row>
    <row r="332" spans="1:16" s="1" customFormat="1" ht="12.75">
      <c r="A332" s="32">
        <v>90002</v>
      </c>
      <c r="B332" s="26" t="s">
        <v>330</v>
      </c>
      <c r="C332" s="27">
        <f>C333+C336</f>
        <v>9250000</v>
      </c>
      <c r="D332" s="27">
        <v>9750000</v>
      </c>
      <c r="E332" s="27">
        <f aca="true" t="shared" si="187" ref="E332:J332">E333+E336</f>
        <v>0</v>
      </c>
      <c r="F332" s="27">
        <f t="shared" si="187"/>
        <v>9750000</v>
      </c>
      <c r="G332" s="27">
        <f t="shared" si="187"/>
        <v>0</v>
      </c>
      <c r="H332" s="27">
        <f t="shared" si="187"/>
        <v>9750000</v>
      </c>
      <c r="I332" s="27">
        <f t="shared" si="187"/>
        <v>0</v>
      </c>
      <c r="J332" s="27">
        <f t="shared" si="187"/>
        <v>9750000</v>
      </c>
      <c r="K332" s="27">
        <f aca="true" t="shared" si="188" ref="K332:P332">K333+K336</f>
        <v>0</v>
      </c>
      <c r="L332" s="27">
        <f t="shared" si="188"/>
        <v>9750000</v>
      </c>
      <c r="M332" s="27">
        <f t="shared" si="188"/>
        <v>0</v>
      </c>
      <c r="N332" s="27">
        <f t="shared" si="188"/>
        <v>9750000</v>
      </c>
      <c r="O332" s="27">
        <f t="shared" si="188"/>
        <v>0</v>
      </c>
      <c r="P332" s="27">
        <f t="shared" si="188"/>
        <v>9750000</v>
      </c>
    </row>
    <row r="333" spans="1:16" s="1" customFormat="1" ht="12.75">
      <c r="A333" s="33"/>
      <c r="B333" s="34" t="s">
        <v>331</v>
      </c>
      <c r="C333" s="40">
        <f>C334+C335</f>
        <v>5750000</v>
      </c>
      <c r="D333" s="40">
        <v>6250000</v>
      </c>
      <c r="E333" s="40">
        <f aca="true" t="shared" si="189" ref="E333:J333">E334+E335</f>
        <v>0</v>
      </c>
      <c r="F333" s="40">
        <f t="shared" si="189"/>
        <v>6250000</v>
      </c>
      <c r="G333" s="40">
        <f t="shared" si="189"/>
        <v>0</v>
      </c>
      <c r="H333" s="40">
        <f t="shared" si="189"/>
        <v>6250000</v>
      </c>
      <c r="I333" s="40">
        <f t="shared" si="189"/>
        <v>0</v>
      </c>
      <c r="J333" s="40">
        <f t="shared" si="189"/>
        <v>6250000</v>
      </c>
      <c r="K333" s="40">
        <f aca="true" t="shared" si="190" ref="K333:P333">K334+K335</f>
        <v>0</v>
      </c>
      <c r="L333" s="40">
        <f t="shared" si="190"/>
        <v>6250000</v>
      </c>
      <c r="M333" s="40">
        <f t="shared" si="190"/>
        <v>0</v>
      </c>
      <c r="N333" s="40">
        <f t="shared" si="190"/>
        <v>6250000</v>
      </c>
      <c r="O333" s="40">
        <f t="shared" si="190"/>
        <v>0</v>
      </c>
      <c r="P333" s="40">
        <f t="shared" si="190"/>
        <v>6250000</v>
      </c>
    </row>
    <row r="334" spans="1:16" s="1" customFormat="1" ht="15" customHeight="1">
      <c r="A334" s="28" t="s">
        <v>332</v>
      </c>
      <c r="B334" s="29" t="s">
        <v>333</v>
      </c>
      <c r="C334" s="30">
        <v>2950000</v>
      </c>
      <c r="D334" s="30">
        <v>3450000</v>
      </c>
      <c r="E334" s="30"/>
      <c r="F334" s="30">
        <f>D334+E334</f>
        <v>3450000</v>
      </c>
      <c r="G334" s="30"/>
      <c r="H334" s="30">
        <f>F334+G334</f>
        <v>3450000</v>
      </c>
      <c r="I334" s="30"/>
      <c r="J334" s="30">
        <f>H334+I334</f>
        <v>3450000</v>
      </c>
      <c r="K334" s="30"/>
      <c r="L334" s="30">
        <f>J334+K334</f>
        <v>3450000</v>
      </c>
      <c r="M334" s="30"/>
      <c r="N334" s="30">
        <f>L334+M334</f>
        <v>3450000</v>
      </c>
      <c r="O334" s="30"/>
      <c r="P334" s="30">
        <f>N334+O334</f>
        <v>3450000</v>
      </c>
    </row>
    <row r="335" spans="1:16" s="1" customFormat="1" ht="16.5" customHeight="1">
      <c r="A335" s="36" t="s">
        <v>335</v>
      </c>
      <c r="B335" s="37" t="s">
        <v>336</v>
      </c>
      <c r="C335" s="30">
        <v>2800000</v>
      </c>
      <c r="D335" s="30">
        <v>2800000</v>
      </c>
      <c r="E335" s="30"/>
      <c r="F335" s="30">
        <f>D335+E335</f>
        <v>2800000</v>
      </c>
      <c r="G335" s="30"/>
      <c r="H335" s="30">
        <f>F335+G335</f>
        <v>2800000</v>
      </c>
      <c r="I335" s="30"/>
      <c r="J335" s="30">
        <f>H335+I335</f>
        <v>2800000</v>
      </c>
      <c r="K335" s="30"/>
      <c r="L335" s="30">
        <f>J335+K335</f>
        <v>2800000</v>
      </c>
      <c r="M335" s="30"/>
      <c r="N335" s="30">
        <f>L335+M335</f>
        <v>2800000</v>
      </c>
      <c r="O335" s="30"/>
      <c r="P335" s="30">
        <f>N335+O335</f>
        <v>2800000</v>
      </c>
    </row>
    <row r="336" spans="1:16" s="1" customFormat="1" ht="12.75">
      <c r="A336" s="36"/>
      <c r="B336" s="34" t="s">
        <v>1104</v>
      </c>
      <c r="C336" s="40">
        <f>C337</f>
        <v>3500000</v>
      </c>
      <c r="D336" s="40">
        <v>3500000</v>
      </c>
      <c r="E336" s="40">
        <f aca="true" t="shared" si="191" ref="E336:P336">E337</f>
        <v>0</v>
      </c>
      <c r="F336" s="40">
        <f t="shared" si="191"/>
        <v>3500000</v>
      </c>
      <c r="G336" s="40">
        <f t="shared" si="191"/>
        <v>0</v>
      </c>
      <c r="H336" s="40">
        <f t="shared" si="191"/>
        <v>3500000</v>
      </c>
      <c r="I336" s="40">
        <f t="shared" si="191"/>
        <v>0</v>
      </c>
      <c r="J336" s="40">
        <f t="shared" si="191"/>
        <v>3500000</v>
      </c>
      <c r="K336" s="40">
        <f t="shared" si="191"/>
        <v>0</v>
      </c>
      <c r="L336" s="40">
        <f t="shared" si="191"/>
        <v>3500000</v>
      </c>
      <c r="M336" s="40">
        <f t="shared" si="191"/>
        <v>0</v>
      </c>
      <c r="N336" s="40">
        <f t="shared" si="191"/>
        <v>3500000</v>
      </c>
      <c r="O336" s="40">
        <f t="shared" si="191"/>
        <v>0</v>
      </c>
      <c r="P336" s="40">
        <f t="shared" si="191"/>
        <v>3500000</v>
      </c>
    </row>
    <row r="337" spans="1:16" s="1" customFormat="1" ht="14.25" customHeight="1">
      <c r="A337" s="36" t="s">
        <v>890</v>
      </c>
      <c r="B337" s="29" t="s">
        <v>334</v>
      </c>
      <c r="C337" s="30">
        <v>3500000</v>
      </c>
      <c r="D337" s="30">
        <v>3500000</v>
      </c>
      <c r="E337" s="30"/>
      <c r="F337" s="30">
        <f>D337+E337</f>
        <v>3500000</v>
      </c>
      <c r="G337" s="30"/>
      <c r="H337" s="30">
        <f>F337+G337</f>
        <v>3500000</v>
      </c>
      <c r="I337" s="30"/>
      <c r="J337" s="30">
        <f>H337+I337</f>
        <v>3500000</v>
      </c>
      <c r="K337" s="30"/>
      <c r="L337" s="30">
        <f>J337+K337</f>
        <v>3500000</v>
      </c>
      <c r="M337" s="30"/>
      <c r="N337" s="30">
        <f>L337+M337</f>
        <v>3500000</v>
      </c>
      <c r="O337" s="30"/>
      <c r="P337" s="30">
        <f>N337+O337</f>
        <v>3500000</v>
      </c>
    </row>
    <row r="338" spans="1:16" s="1" customFormat="1" ht="12.75" hidden="1">
      <c r="A338" s="160">
        <v>90003</v>
      </c>
      <c r="B338" s="161" t="s">
        <v>337</v>
      </c>
      <c r="C338" s="72">
        <v>0</v>
      </c>
      <c r="D338" s="72">
        <v>0</v>
      </c>
      <c r="E338" s="72">
        <f aca="true" t="shared" si="192" ref="E338:P338">E339</f>
        <v>0</v>
      </c>
      <c r="F338" s="72">
        <f t="shared" si="192"/>
        <v>0</v>
      </c>
      <c r="G338" s="72">
        <f t="shared" si="192"/>
        <v>0</v>
      </c>
      <c r="H338" s="72">
        <f t="shared" si="192"/>
        <v>0</v>
      </c>
      <c r="I338" s="72">
        <f t="shared" si="192"/>
        <v>0</v>
      </c>
      <c r="J338" s="72">
        <f t="shared" si="192"/>
        <v>0</v>
      </c>
      <c r="K338" s="72">
        <f t="shared" si="192"/>
        <v>0</v>
      </c>
      <c r="L338" s="72">
        <f t="shared" si="192"/>
        <v>0</v>
      </c>
      <c r="M338" s="72">
        <f t="shared" si="192"/>
        <v>0</v>
      </c>
      <c r="N338" s="72">
        <f t="shared" si="192"/>
        <v>0</v>
      </c>
      <c r="O338" s="72">
        <f t="shared" si="192"/>
        <v>0</v>
      </c>
      <c r="P338" s="72">
        <f t="shared" si="192"/>
        <v>0</v>
      </c>
    </row>
    <row r="339" spans="1:16" s="1" customFormat="1" ht="12.75" hidden="1">
      <c r="A339" s="77" t="s">
        <v>338</v>
      </c>
      <c r="B339" s="78" t="s">
        <v>343</v>
      </c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</row>
    <row r="340" spans="1:16" s="1" customFormat="1" ht="12.75">
      <c r="A340" s="32">
        <v>90004</v>
      </c>
      <c r="B340" s="26" t="s">
        <v>344</v>
      </c>
      <c r="C340" s="27">
        <f>C341+C368</f>
        <v>2074011</v>
      </c>
      <c r="D340" s="27">
        <v>2074011</v>
      </c>
      <c r="E340" s="27">
        <f aca="true" t="shared" si="193" ref="E340:J340">E341+E368</f>
        <v>750000</v>
      </c>
      <c r="F340" s="27">
        <f t="shared" si="193"/>
        <v>2824011</v>
      </c>
      <c r="G340" s="27">
        <f t="shared" si="193"/>
        <v>0</v>
      </c>
      <c r="H340" s="27">
        <f t="shared" si="193"/>
        <v>2824011</v>
      </c>
      <c r="I340" s="27">
        <f t="shared" si="193"/>
        <v>0</v>
      </c>
      <c r="J340" s="27">
        <f t="shared" si="193"/>
        <v>2824011</v>
      </c>
      <c r="K340" s="27">
        <f aca="true" t="shared" si="194" ref="K340:P340">K341+K368</f>
        <v>0</v>
      </c>
      <c r="L340" s="27">
        <f t="shared" si="194"/>
        <v>2824011</v>
      </c>
      <c r="M340" s="27">
        <f t="shared" si="194"/>
        <v>0</v>
      </c>
      <c r="N340" s="27">
        <f t="shared" si="194"/>
        <v>2824011</v>
      </c>
      <c r="O340" s="27">
        <f t="shared" si="194"/>
        <v>0</v>
      </c>
      <c r="P340" s="27">
        <f t="shared" si="194"/>
        <v>2824011</v>
      </c>
    </row>
    <row r="341" spans="1:16" s="1" customFormat="1" ht="12.75">
      <c r="A341" s="113"/>
      <c r="B341" s="116" t="s">
        <v>345</v>
      </c>
      <c r="C341" s="115">
        <f>SUM(C342:C367)</f>
        <v>2033872</v>
      </c>
      <c r="D341" s="115">
        <v>2033872</v>
      </c>
      <c r="E341" s="115">
        <f aca="true" t="shared" si="195" ref="E341:J341">SUM(E342:E367)</f>
        <v>750000</v>
      </c>
      <c r="F341" s="115">
        <f t="shared" si="195"/>
        <v>2783872</v>
      </c>
      <c r="G341" s="115">
        <f t="shared" si="195"/>
        <v>0</v>
      </c>
      <c r="H341" s="115">
        <f t="shared" si="195"/>
        <v>2783872</v>
      </c>
      <c r="I341" s="115">
        <f t="shared" si="195"/>
        <v>0</v>
      </c>
      <c r="J341" s="115">
        <f t="shared" si="195"/>
        <v>2783872</v>
      </c>
      <c r="K341" s="115">
        <f aca="true" t="shared" si="196" ref="K341:P341">SUM(K342:K367)</f>
        <v>0</v>
      </c>
      <c r="L341" s="115">
        <f t="shared" si="196"/>
        <v>2783872</v>
      </c>
      <c r="M341" s="115">
        <f t="shared" si="196"/>
        <v>0</v>
      </c>
      <c r="N341" s="115">
        <f t="shared" si="196"/>
        <v>2783872</v>
      </c>
      <c r="O341" s="115">
        <f t="shared" si="196"/>
        <v>0</v>
      </c>
      <c r="P341" s="115">
        <f t="shared" si="196"/>
        <v>2783872</v>
      </c>
    </row>
    <row r="342" spans="1:16" s="29" customFormat="1" ht="18.75" customHeight="1">
      <c r="A342" s="117" t="s">
        <v>346</v>
      </c>
      <c r="B342" s="79" t="s">
        <v>227</v>
      </c>
      <c r="C342" s="127">
        <v>50000</v>
      </c>
      <c r="D342" s="127">
        <v>50000</v>
      </c>
      <c r="E342" s="127"/>
      <c r="F342" s="127">
        <f aca="true" t="shared" si="197" ref="F342:F366">D342+E342</f>
        <v>50000</v>
      </c>
      <c r="G342" s="127"/>
      <c r="H342" s="127">
        <f aca="true" t="shared" si="198" ref="H342:H366">F342+G342</f>
        <v>50000</v>
      </c>
      <c r="I342" s="127"/>
      <c r="J342" s="127">
        <f aca="true" t="shared" si="199" ref="J342:J366">H342+I342</f>
        <v>50000</v>
      </c>
      <c r="K342" s="127"/>
      <c r="L342" s="127">
        <f aca="true" t="shared" si="200" ref="L342:L366">J342+K342</f>
        <v>50000</v>
      </c>
      <c r="M342" s="127"/>
      <c r="N342" s="127">
        <f aca="true" t="shared" si="201" ref="N342:N366">L342+M342</f>
        <v>50000</v>
      </c>
      <c r="O342" s="127"/>
      <c r="P342" s="127">
        <f aca="true" t="shared" si="202" ref="P342:P366">N342+O342</f>
        <v>50000</v>
      </c>
    </row>
    <row r="343" spans="1:16" s="29" customFormat="1" ht="17.25" customHeight="1" hidden="1">
      <c r="A343" s="117" t="s">
        <v>347</v>
      </c>
      <c r="B343" s="79" t="s">
        <v>348</v>
      </c>
      <c r="C343" s="127">
        <v>0</v>
      </c>
      <c r="D343" s="127">
        <v>0</v>
      </c>
      <c r="E343" s="127"/>
      <c r="F343" s="127">
        <f t="shared" si="197"/>
        <v>0</v>
      </c>
      <c r="G343" s="127"/>
      <c r="H343" s="127">
        <f t="shared" si="198"/>
        <v>0</v>
      </c>
      <c r="I343" s="127"/>
      <c r="J343" s="127">
        <f t="shared" si="199"/>
        <v>0</v>
      </c>
      <c r="K343" s="127"/>
      <c r="L343" s="127">
        <f t="shared" si="200"/>
        <v>0</v>
      </c>
      <c r="M343" s="127"/>
      <c r="N343" s="127">
        <f t="shared" si="201"/>
        <v>0</v>
      </c>
      <c r="O343" s="127"/>
      <c r="P343" s="127">
        <f t="shared" si="202"/>
        <v>0</v>
      </c>
    </row>
    <row r="344" spans="1:16" s="1" customFormat="1" ht="21" customHeight="1">
      <c r="A344" s="114" t="s">
        <v>349</v>
      </c>
      <c r="B344" s="79" t="s">
        <v>350</v>
      </c>
      <c r="C344" s="127">
        <v>100000</v>
      </c>
      <c r="D344" s="127">
        <v>100000</v>
      </c>
      <c r="E344" s="128"/>
      <c r="F344" s="127">
        <f t="shared" si="197"/>
        <v>100000</v>
      </c>
      <c r="G344" s="128"/>
      <c r="H344" s="127">
        <f t="shared" si="198"/>
        <v>100000</v>
      </c>
      <c r="I344" s="128"/>
      <c r="J344" s="127">
        <f t="shared" si="199"/>
        <v>100000</v>
      </c>
      <c r="K344" s="128"/>
      <c r="L344" s="127">
        <f t="shared" si="200"/>
        <v>100000</v>
      </c>
      <c r="M344" s="128"/>
      <c r="N344" s="127">
        <f t="shared" si="201"/>
        <v>100000</v>
      </c>
      <c r="O344" s="128"/>
      <c r="P344" s="127">
        <f t="shared" si="202"/>
        <v>100000</v>
      </c>
    </row>
    <row r="345" spans="1:16" s="1" customFormat="1" ht="27" customHeight="1" hidden="1">
      <c r="A345" s="114" t="s">
        <v>1002</v>
      </c>
      <c r="B345" s="79" t="s">
        <v>1008</v>
      </c>
      <c r="C345" s="127">
        <v>0</v>
      </c>
      <c r="D345" s="127">
        <v>0</v>
      </c>
      <c r="E345" s="128"/>
      <c r="F345" s="127">
        <f t="shared" si="197"/>
        <v>0</v>
      </c>
      <c r="G345" s="128"/>
      <c r="H345" s="127">
        <f t="shared" si="198"/>
        <v>0</v>
      </c>
      <c r="I345" s="128"/>
      <c r="J345" s="127">
        <f t="shared" si="199"/>
        <v>0</v>
      </c>
      <c r="K345" s="128"/>
      <c r="L345" s="127">
        <f t="shared" si="200"/>
        <v>0</v>
      </c>
      <c r="M345" s="128"/>
      <c r="N345" s="127">
        <f t="shared" si="201"/>
        <v>0</v>
      </c>
      <c r="O345" s="128"/>
      <c r="P345" s="127">
        <f t="shared" si="202"/>
        <v>0</v>
      </c>
    </row>
    <row r="346" spans="1:16" s="29" customFormat="1" ht="18" customHeight="1" hidden="1">
      <c r="A346" s="117" t="s">
        <v>351</v>
      </c>
      <c r="B346" s="79" t="s">
        <v>352</v>
      </c>
      <c r="C346" s="127">
        <v>0</v>
      </c>
      <c r="D346" s="127">
        <v>0</v>
      </c>
      <c r="E346" s="127"/>
      <c r="F346" s="127">
        <f t="shared" si="197"/>
        <v>0</v>
      </c>
      <c r="G346" s="127"/>
      <c r="H346" s="127">
        <f t="shared" si="198"/>
        <v>0</v>
      </c>
      <c r="I346" s="127"/>
      <c r="J346" s="127">
        <f t="shared" si="199"/>
        <v>0</v>
      </c>
      <c r="K346" s="127"/>
      <c r="L346" s="127">
        <f t="shared" si="200"/>
        <v>0</v>
      </c>
      <c r="M346" s="127"/>
      <c r="N346" s="127">
        <f t="shared" si="201"/>
        <v>0</v>
      </c>
      <c r="O346" s="127"/>
      <c r="P346" s="127">
        <f t="shared" si="202"/>
        <v>0</v>
      </c>
    </row>
    <row r="347" spans="1:16" s="29" customFormat="1" ht="27" customHeight="1" hidden="1">
      <c r="A347" s="117" t="s">
        <v>192</v>
      </c>
      <c r="B347" s="79" t="s">
        <v>196</v>
      </c>
      <c r="C347" s="127">
        <v>0</v>
      </c>
      <c r="D347" s="127">
        <v>0</v>
      </c>
      <c r="E347" s="127">
        <f>360000-360000</f>
        <v>0</v>
      </c>
      <c r="F347" s="127">
        <f t="shared" si="197"/>
        <v>0</v>
      </c>
      <c r="G347" s="127">
        <f>360000-360000</f>
        <v>0</v>
      </c>
      <c r="H347" s="127">
        <f t="shared" si="198"/>
        <v>0</v>
      </c>
      <c r="I347" s="127">
        <f>360000-360000</f>
        <v>0</v>
      </c>
      <c r="J347" s="127">
        <f t="shared" si="199"/>
        <v>0</v>
      </c>
      <c r="K347" s="127">
        <f>360000-360000</f>
        <v>0</v>
      </c>
      <c r="L347" s="127">
        <f t="shared" si="200"/>
        <v>0</v>
      </c>
      <c r="M347" s="127">
        <f>360000-360000</f>
        <v>0</v>
      </c>
      <c r="N347" s="127">
        <f t="shared" si="201"/>
        <v>0</v>
      </c>
      <c r="O347" s="127">
        <f>360000-360000</f>
        <v>0</v>
      </c>
      <c r="P347" s="127">
        <f t="shared" si="202"/>
        <v>0</v>
      </c>
    </row>
    <row r="348" spans="1:16" s="29" customFormat="1" ht="27" customHeight="1">
      <c r="A348" s="117" t="s">
        <v>1133</v>
      </c>
      <c r="B348" s="79" t="s">
        <v>1134</v>
      </c>
      <c r="C348" s="127">
        <v>0</v>
      </c>
      <c r="D348" s="127">
        <v>250000</v>
      </c>
      <c r="E348" s="127"/>
      <c r="F348" s="127">
        <f t="shared" si="197"/>
        <v>250000</v>
      </c>
      <c r="G348" s="127"/>
      <c r="H348" s="127">
        <f t="shared" si="198"/>
        <v>250000</v>
      </c>
      <c r="I348" s="127"/>
      <c r="J348" s="127">
        <f t="shared" si="199"/>
        <v>250000</v>
      </c>
      <c r="K348" s="127"/>
      <c r="L348" s="127">
        <f t="shared" si="200"/>
        <v>250000</v>
      </c>
      <c r="M348" s="127"/>
      <c r="N348" s="127">
        <f t="shared" si="201"/>
        <v>250000</v>
      </c>
      <c r="O348" s="127"/>
      <c r="P348" s="127">
        <f t="shared" si="202"/>
        <v>250000</v>
      </c>
    </row>
    <row r="349" spans="1:16" s="29" customFormat="1" ht="18" customHeight="1" hidden="1">
      <c r="A349" s="117" t="s">
        <v>49</v>
      </c>
      <c r="B349" s="130" t="s">
        <v>53</v>
      </c>
      <c r="C349" s="127">
        <v>0</v>
      </c>
      <c r="D349" s="127">
        <v>0</v>
      </c>
      <c r="E349" s="127"/>
      <c r="F349" s="127">
        <f t="shared" si="197"/>
        <v>0</v>
      </c>
      <c r="G349" s="127"/>
      <c r="H349" s="127">
        <f t="shared" si="198"/>
        <v>0</v>
      </c>
      <c r="I349" s="127"/>
      <c r="J349" s="127">
        <f t="shared" si="199"/>
        <v>0</v>
      </c>
      <c r="K349" s="127"/>
      <c r="L349" s="127">
        <f t="shared" si="200"/>
        <v>0</v>
      </c>
      <c r="M349" s="127"/>
      <c r="N349" s="127">
        <f t="shared" si="201"/>
        <v>0</v>
      </c>
      <c r="O349" s="127"/>
      <c r="P349" s="127">
        <f t="shared" si="202"/>
        <v>0</v>
      </c>
    </row>
    <row r="350" spans="1:16" s="29" customFormat="1" ht="18" customHeight="1">
      <c r="A350" s="117" t="s">
        <v>630</v>
      </c>
      <c r="B350" s="130" t="s">
        <v>631</v>
      </c>
      <c r="C350" s="127">
        <v>600000</v>
      </c>
      <c r="D350" s="127">
        <v>600000</v>
      </c>
      <c r="E350" s="127"/>
      <c r="F350" s="127">
        <f t="shared" si="197"/>
        <v>600000</v>
      </c>
      <c r="G350" s="127"/>
      <c r="H350" s="127">
        <f t="shared" si="198"/>
        <v>600000</v>
      </c>
      <c r="I350" s="127"/>
      <c r="J350" s="127">
        <f t="shared" si="199"/>
        <v>600000</v>
      </c>
      <c r="K350" s="127"/>
      <c r="L350" s="127">
        <f t="shared" si="200"/>
        <v>600000</v>
      </c>
      <c r="M350" s="127"/>
      <c r="N350" s="127">
        <f t="shared" si="201"/>
        <v>600000</v>
      </c>
      <c r="O350" s="127"/>
      <c r="P350" s="127">
        <f t="shared" si="202"/>
        <v>600000</v>
      </c>
    </row>
    <row r="351" spans="1:16" s="29" customFormat="1" ht="18" customHeight="1">
      <c r="A351" s="117" t="s">
        <v>64</v>
      </c>
      <c r="B351" s="130" t="s">
        <v>65</v>
      </c>
      <c r="C351" s="127"/>
      <c r="D351" s="127">
        <f>0</f>
        <v>0</v>
      </c>
      <c r="E351" s="127">
        <f>750000</f>
        <v>750000</v>
      </c>
      <c r="F351" s="127">
        <f t="shared" si="197"/>
        <v>750000</v>
      </c>
      <c r="G351" s="127"/>
      <c r="H351" s="127">
        <f t="shared" si="198"/>
        <v>750000</v>
      </c>
      <c r="I351" s="127"/>
      <c r="J351" s="127">
        <f t="shared" si="199"/>
        <v>750000</v>
      </c>
      <c r="K351" s="127"/>
      <c r="L351" s="127">
        <f t="shared" si="200"/>
        <v>750000</v>
      </c>
      <c r="M351" s="127"/>
      <c r="N351" s="127">
        <f t="shared" si="201"/>
        <v>750000</v>
      </c>
      <c r="O351" s="127"/>
      <c r="P351" s="127">
        <f t="shared" si="202"/>
        <v>750000</v>
      </c>
    </row>
    <row r="352" spans="1:16" s="1" customFormat="1" ht="21" customHeight="1" hidden="1">
      <c r="A352" s="114" t="s">
        <v>446</v>
      </c>
      <c r="B352" s="79" t="s">
        <v>143</v>
      </c>
      <c r="C352" s="127">
        <v>0</v>
      </c>
      <c r="D352" s="127">
        <v>0</v>
      </c>
      <c r="E352" s="128"/>
      <c r="F352" s="127">
        <f t="shared" si="197"/>
        <v>0</v>
      </c>
      <c r="G352" s="128"/>
      <c r="H352" s="127">
        <f t="shared" si="198"/>
        <v>0</v>
      </c>
      <c r="I352" s="128"/>
      <c r="J352" s="127">
        <f t="shared" si="199"/>
        <v>0</v>
      </c>
      <c r="K352" s="128"/>
      <c r="L352" s="127">
        <f t="shared" si="200"/>
        <v>0</v>
      </c>
      <c r="M352" s="128"/>
      <c r="N352" s="127">
        <f t="shared" si="201"/>
        <v>0</v>
      </c>
      <c r="O352" s="128"/>
      <c r="P352" s="127">
        <f t="shared" si="202"/>
        <v>0</v>
      </c>
    </row>
    <row r="353" spans="1:16" s="1" customFormat="1" ht="28.5" customHeight="1" hidden="1">
      <c r="A353" s="114" t="s">
        <v>50</v>
      </c>
      <c r="B353" s="79" t="s">
        <v>51</v>
      </c>
      <c r="C353" s="127">
        <v>0</v>
      </c>
      <c r="D353" s="127">
        <v>0</v>
      </c>
      <c r="E353" s="128"/>
      <c r="F353" s="127">
        <f t="shared" si="197"/>
        <v>0</v>
      </c>
      <c r="G353" s="128"/>
      <c r="H353" s="127">
        <f t="shared" si="198"/>
        <v>0</v>
      </c>
      <c r="I353" s="128"/>
      <c r="J353" s="127">
        <f t="shared" si="199"/>
        <v>0</v>
      </c>
      <c r="K353" s="128"/>
      <c r="L353" s="127">
        <f t="shared" si="200"/>
        <v>0</v>
      </c>
      <c r="M353" s="128"/>
      <c r="N353" s="127">
        <f t="shared" si="201"/>
        <v>0</v>
      </c>
      <c r="O353" s="128"/>
      <c r="P353" s="127">
        <f t="shared" si="202"/>
        <v>0</v>
      </c>
    </row>
    <row r="354" spans="1:16" s="1" customFormat="1" ht="28.5" customHeight="1" hidden="1">
      <c r="A354" s="114" t="s">
        <v>353</v>
      </c>
      <c r="B354" s="79" t="s">
        <v>447</v>
      </c>
      <c r="C354" s="127">
        <v>0</v>
      </c>
      <c r="D354" s="127">
        <v>0</v>
      </c>
      <c r="E354" s="128"/>
      <c r="F354" s="127">
        <f t="shared" si="197"/>
        <v>0</v>
      </c>
      <c r="G354" s="128"/>
      <c r="H354" s="127">
        <f t="shared" si="198"/>
        <v>0</v>
      </c>
      <c r="I354" s="128"/>
      <c r="J354" s="127">
        <f t="shared" si="199"/>
        <v>0</v>
      </c>
      <c r="K354" s="128"/>
      <c r="L354" s="127">
        <f t="shared" si="200"/>
        <v>0</v>
      </c>
      <c r="M354" s="128"/>
      <c r="N354" s="127">
        <f t="shared" si="201"/>
        <v>0</v>
      </c>
      <c r="O354" s="128"/>
      <c r="P354" s="127">
        <f t="shared" si="202"/>
        <v>0</v>
      </c>
    </row>
    <row r="355" spans="1:16" s="1" customFormat="1" ht="28.5" customHeight="1" hidden="1">
      <c r="A355" s="114" t="s">
        <v>896</v>
      </c>
      <c r="B355" s="79" t="s">
        <v>197</v>
      </c>
      <c r="C355" s="127">
        <v>0</v>
      </c>
      <c r="D355" s="127">
        <v>0</v>
      </c>
      <c r="E355" s="128"/>
      <c r="F355" s="127">
        <f t="shared" si="197"/>
        <v>0</v>
      </c>
      <c r="G355" s="128"/>
      <c r="H355" s="127">
        <f t="shared" si="198"/>
        <v>0</v>
      </c>
      <c r="I355" s="128"/>
      <c r="J355" s="127">
        <f t="shared" si="199"/>
        <v>0</v>
      </c>
      <c r="K355" s="128"/>
      <c r="L355" s="127">
        <f t="shared" si="200"/>
        <v>0</v>
      </c>
      <c r="M355" s="128"/>
      <c r="N355" s="127">
        <f t="shared" si="201"/>
        <v>0</v>
      </c>
      <c r="O355" s="128"/>
      <c r="P355" s="127">
        <f t="shared" si="202"/>
        <v>0</v>
      </c>
    </row>
    <row r="356" spans="1:16" s="1" customFormat="1" ht="28.5" customHeight="1">
      <c r="A356" s="114" t="s">
        <v>198</v>
      </c>
      <c r="B356" s="79" t="s">
        <v>199</v>
      </c>
      <c r="C356" s="127">
        <v>5000</v>
      </c>
      <c r="D356" s="127">
        <v>5000</v>
      </c>
      <c r="E356" s="128"/>
      <c r="F356" s="127">
        <f t="shared" si="197"/>
        <v>5000</v>
      </c>
      <c r="G356" s="128"/>
      <c r="H356" s="127">
        <f t="shared" si="198"/>
        <v>5000</v>
      </c>
      <c r="I356" s="128"/>
      <c r="J356" s="127">
        <f t="shared" si="199"/>
        <v>5000</v>
      </c>
      <c r="K356" s="128"/>
      <c r="L356" s="127">
        <f t="shared" si="200"/>
        <v>5000</v>
      </c>
      <c r="M356" s="128"/>
      <c r="N356" s="127">
        <f t="shared" si="201"/>
        <v>5000</v>
      </c>
      <c r="O356" s="128"/>
      <c r="P356" s="127">
        <f t="shared" si="202"/>
        <v>5000</v>
      </c>
    </row>
    <row r="357" spans="1:16" s="1" customFormat="1" ht="27" customHeight="1" hidden="1">
      <c r="A357" s="114" t="s">
        <v>448</v>
      </c>
      <c r="B357" s="79" t="s">
        <v>449</v>
      </c>
      <c r="C357" s="127">
        <v>0</v>
      </c>
      <c r="D357" s="127">
        <v>0</v>
      </c>
      <c r="E357" s="128"/>
      <c r="F357" s="127">
        <f t="shared" si="197"/>
        <v>0</v>
      </c>
      <c r="G357" s="128"/>
      <c r="H357" s="127">
        <f t="shared" si="198"/>
        <v>0</v>
      </c>
      <c r="I357" s="128"/>
      <c r="J357" s="127">
        <f t="shared" si="199"/>
        <v>0</v>
      </c>
      <c r="K357" s="128"/>
      <c r="L357" s="127">
        <f t="shared" si="200"/>
        <v>0</v>
      </c>
      <c r="M357" s="128"/>
      <c r="N357" s="127">
        <f t="shared" si="201"/>
        <v>0</v>
      </c>
      <c r="O357" s="128"/>
      <c r="P357" s="127">
        <f t="shared" si="202"/>
        <v>0</v>
      </c>
    </row>
    <row r="358" spans="1:16" s="29" customFormat="1" ht="13.5" customHeight="1">
      <c r="A358" s="117" t="s">
        <v>450</v>
      </c>
      <c r="B358" s="79" t="s">
        <v>451</v>
      </c>
      <c r="C358" s="127">
        <v>249532</v>
      </c>
      <c r="D358" s="127">
        <v>249532</v>
      </c>
      <c r="E358" s="127"/>
      <c r="F358" s="127">
        <f t="shared" si="197"/>
        <v>249532</v>
      </c>
      <c r="G358" s="127"/>
      <c r="H358" s="127">
        <f t="shared" si="198"/>
        <v>249532</v>
      </c>
      <c r="I358" s="127"/>
      <c r="J358" s="127">
        <f t="shared" si="199"/>
        <v>249532</v>
      </c>
      <c r="K358" s="127"/>
      <c r="L358" s="127">
        <f t="shared" si="200"/>
        <v>249532</v>
      </c>
      <c r="M358" s="127"/>
      <c r="N358" s="127">
        <f t="shared" si="201"/>
        <v>249532</v>
      </c>
      <c r="O358" s="127"/>
      <c r="P358" s="127">
        <f t="shared" si="202"/>
        <v>249532</v>
      </c>
    </row>
    <row r="359" spans="1:16" s="29" customFormat="1" ht="27" customHeight="1" hidden="1">
      <c r="A359" s="117" t="s">
        <v>845</v>
      </c>
      <c r="B359" s="79" t="s">
        <v>846</v>
      </c>
      <c r="C359" s="127">
        <v>250000</v>
      </c>
      <c r="D359" s="127">
        <v>0</v>
      </c>
      <c r="E359" s="127"/>
      <c r="F359" s="127">
        <f t="shared" si="197"/>
        <v>0</v>
      </c>
      <c r="G359" s="127"/>
      <c r="H359" s="127">
        <f t="shared" si="198"/>
        <v>0</v>
      </c>
      <c r="I359" s="127"/>
      <c r="J359" s="127">
        <f t="shared" si="199"/>
        <v>0</v>
      </c>
      <c r="K359" s="127"/>
      <c r="L359" s="127">
        <f t="shared" si="200"/>
        <v>0</v>
      </c>
      <c r="M359" s="127"/>
      <c r="N359" s="127">
        <f t="shared" si="201"/>
        <v>0</v>
      </c>
      <c r="O359" s="127"/>
      <c r="P359" s="127">
        <f t="shared" si="202"/>
        <v>0</v>
      </c>
    </row>
    <row r="360" spans="1:16" s="29" customFormat="1" ht="27" customHeight="1">
      <c r="A360" s="117" t="s">
        <v>851</v>
      </c>
      <c r="B360" s="79" t="s">
        <v>852</v>
      </c>
      <c r="C360" s="127">
        <v>219540</v>
      </c>
      <c r="D360" s="127">
        <v>219540</v>
      </c>
      <c r="E360" s="127"/>
      <c r="F360" s="127">
        <f t="shared" si="197"/>
        <v>219540</v>
      </c>
      <c r="G360" s="127"/>
      <c r="H360" s="127">
        <f t="shared" si="198"/>
        <v>219540</v>
      </c>
      <c r="I360" s="127"/>
      <c r="J360" s="127">
        <f t="shared" si="199"/>
        <v>219540</v>
      </c>
      <c r="K360" s="127"/>
      <c r="L360" s="127">
        <f t="shared" si="200"/>
        <v>219540</v>
      </c>
      <c r="M360" s="127"/>
      <c r="N360" s="127">
        <f t="shared" si="201"/>
        <v>219540</v>
      </c>
      <c r="O360" s="127"/>
      <c r="P360" s="127">
        <f t="shared" si="202"/>
        <v>219540</v>
      </c>
    </row>
    <row r="361" spans="1:16" s="29" customFormat="1" ht="27" customHeight="1">
      <c r="A361" s="117" t="s">
        <v>847</v>
      </c>
      <c r="B361" s="79" t="s">
        <v>848</v>
      </c>
      <c r="C361" s="127">
        <v>168000</v>
      </c>
      <c r="D361" s="127">
        <v>168000</v>
      </c>
      <c r="E361" s="127"/>
      <c r="F361" s="127">
        <f t="shared" si="197"/>
        <v>168000</v>
      </c>
      <c r="G361" s="127"/>
      <c r="H361" s="127">
        <f t="shared" si="198"/>
        <v>168000</v>
      </c>
      <c r="I361" s="127"/>
      <c r="J361" s="127">
        <f t="shared" si="199"/>
        <v>168000</v>
      </c>
      <c r="K361" s="127"/>
      <c r="L361" s="127">
        <f t="shared" si="200"/>
        <v>168000</v>
      </c>
      <c r="M361" s="127"/>
      <c r="N361" s="127">
        <f t="shared" si="201"/>
        <v>168000</v>
      </c>
      <c r="O361" s="127"/>
      <c r="P361" s="127">
        <f t="shared" si="202"/>
        <v>168000</v>
      </c>
    </row>
    <row r="362" spans="1:16" s="29" customFormat="1" ht="22.5" customHeight="1" hidden="1">
      <c r="A362" s="132" t="s">
        <v>29</v>
      </c>
      <c r="B362" s="79" t="s">
        <v>30</v>
      </c>
      <c r="C362" s="127">
        <v>0</v>
      </c>
      <c r="D362" s="127">
        <v>0</v>
      </c>
      <c r="E362" s="133"/>
      <c r="F362" s="127">
        <f t="shared" si="197"/>
        <v>0</v>
      </c>
      <c r="G362" s="133"/>
      <c r="H362" s="127">
        <f t="shared" si="198"/>
        <v>0</v>
      </c>
      <c r="I362" s="133"/>
      <c r="J362" s="127">
        <f t="shared" si="199"/>
        <v>0</v>
      </c>
      <c r="K362" s="133"/>
      <c r="L362" s="127">
        <f t="shared" si="200"/>
        <v>0</v>
      </c>
      <c r="M362" s="133"/>
      <c r="N362" s="127">
        <f t="shared" si="201"/>
        <v>0</v>
      </c>
      <c r="O362" s="133"/>
      <c r="P362" s="127">
        <f t="shared" si="202"/>
        <v>0</v>
      </c>
    </row>
    <row r="363" spans="1:16" s="29" customFormat="1" ht="22.5" customHeight="1">
      <c r="A363" s="134" t="s">
        <v>849</v>
      </c>
      <c r="B363" s="79" t="s">
        <v>850</v>
      </c>
      <c r="C363" s="127">
        <v>100000</v>
      </c>
      <c r="D363" s="127">
        <v>100000</v>
      </c>
      <c r="E363" s="133"/>
      <c r="F363" s="127">
        <f t="shared" si="197"/>
        <v>100000</v>
      </c>
      <c r="G363" s="133"/>
      <c r="H363" s="127">
        <f t="shared" si="198"/>
        <v>100000</v>
      </c>
      <c r="I363" s="133"/>
      <c r="J363" s="127">
        <f t="shared" si="199"/>
        <v>100000</v>
      </c>
      <c r="K363" s="133"/>
      <c r="L363" s="127">
        <f t="shared" si="200"/>
        <v>100000</v>
      </c>
      <c r="M363" s="133"/>
      <c r="N363" s="127">
        <f t="shared" si="201"/>
        <v>100000</v>
      </c>
      <c r="O363" s="133"/>
      <c r="P363" s="127">
        <f t="shared" si="202"/>
        <v>100000</v>
      </c>
    </row>
    <row r="364" spans="1:16" s="29" customFormat="1" ht="13.5" customHeight="1" hidden="1">
      <c r="A364" s="134" t="s">
        <v>37</v>
      </c>
      <c r="B364" s="79" t="s">
        <v>31</v>
      </c>
      <c r="C364" s="127">
        <v>0</v>
      </c>
      <c r="D364" s="127">
        <v>0</v>
      </c>
      <c r="E364" s="133"/>
      <c r="F364" s="127">
        <f t="shared" si="197"/>
        <v>0</v>
      </c>
      <c r="G364" s="133"/>
      <c r="H364" s="127">
        <f t="shared" si="198"/>
        <v>0</v>
      </c>
      <c r="I364" s="133"/>
      <c r="J364" s="127">
        <f t="shared" si="199"/>
        <v>0</v>
      </c>
      <c r="K364" s="133"/>
      <c r="L364" s="127">
        <f t="shared" si="200"/>
        <v>0</v>
      </c>
      <c r="M364" s="133"/>
      <c r="N364" s="127">
        <f t="shared" si="201"/>
        <v>0</v>
      </c>
      <c r="O364" s="133"/>
      <c r="P364" s="127">
        <f t="shared" si="202"/>
        <v>0</v>
      </c>
    </row>
    <row r="365" spans="1:16" s="29" customFormat="1" ht="23.25" customHeight="1">
      <c r="A365" s="134" t="s">
        <v>554</v>
      </c>
      <c r="B365" s="79" t="s">
        <v>553</v>
      </c>
      <c r="C365" s="127">
        <v>10000</v>
      </c>
      <c r="D365" s="127">
        <v>10000</v>
      </c>
      <c r="E365" s="133"/>
      <c r="F365" s="127">
        <f t="shared" si="197"/>
        <v>10000</v>
      </c>
      <c r="G365" s="133"/>
      <c r="H365" s="127">
        <f t="shared" si="198"/>
        <v>10000</v>
      </c>
      <c r="I365" s="133"/>
      <c r="J365" s="127">
        <f t="shared" si="199"/>
        <v>10000</v>
      </c>
      <c r="K365" s="133"/>
      <c r="L365" s="127">
        <f t="shared" si="200"/>
        <v>10000</v>
      </c>
      <c r="M365" s="133"/>
      <c r="N365" s="127">
        <f t="shared" si="201"/>
        <v>10000</v>
      </c>
      <c r="O365" s="133"/>
      <c r="P365" s="127">
        <f t="shared" si="202"/>
        <v>10000</v>
      </c>
    </row>
    <row r="366" spans="1:16" s="29" customFormat="1" ht="23.25" customHeight="1">
      <c r="A366" s="134" t="s">
        <v>843</v>
      </c>
      <c r="B366" s="79" t="s">
        <v>844</v>
      </c>
      <c r="C366" s="127">
        <v>241800</v>
      </c>
      <c r="D366" s="127">
        <v>241800</v>
      </c>
      <c r="E366" s="133"/>
      <c r="F366" s="127">
        <f t="shared" si="197"/>
        <v>241800</v>
      </c>
      <c r="G366" s="133"/>
      <c r="H366" s="127">
        <f t="shared" si="198"/>
        <v>241800</v>
      </c>
      <c r="I366" s="133"/>
      <c r="J366" s="127">
        <f t="shared" si="199"/>
        <v>241800</v>
      </c>
      <c r="K366" s="133"/>
      <c r="L366" s="127">
        <f t="shared" si="200"/>
        <v>241800</v>
      </c>
      <c r="M366" s="133"/>
      <c r="N366" s="127">
        <f t="shared" si="201"/>
        <v>241800</v>
      </c>
      <c r="O366" s="133"/>
      <c r="P366" s="127">
        <f t="shared" si="202"/>
        <v>241800</v>
      </c>
    </row>
    <row r="367" spans="1:16" ht="13.5" thickBot="1">
      <c r="A367" s="83" t="s">
        <v>471</v>
      </c>
      <c r="B367" s="84" t="s">
        <v>472</v>
      </c>
      <c r="C367" s="85">
        <v>40000</v>
      </c>
      <c r="D367" s="85">
        <v>40000</v>
      </c>
      <c r="E367" s="85"/>
      <c r="F367" s="85">
        <f>D367+E367</f>
        <v>40000</v>
      </c>
      <c r="G367" s="85"/>
      <c r="H367" s="85">
        <f>F367+G367</f>
        <v>40000</v>
      </c>
      <c r="I367" s="85"/>
      <c r="J367" s="85">
        <f>H367+I367</f>
        <v>40000</v>
      </c>
      <c r="K367" s="85"/>
      <c r="L367" s="85">
        <f>J367+K367</f>
        <v>40000</v>
      </c>
      <c r="M367" s="85"/>
      <c r="N367" s="85">
        <f>L367+M367</f>
        <v>40000</v>
      </c>
      <c r="O367" s="85"/>
      <c r="P367" s="85">
        <f>N367+O367</f>
        <v>40000</v>
      </c>
    </row>
    <row r="368" spans="1:16" s="1" customFormat="1" ht="12.75">
      <c r="A368" s="33"/>
      <c r="B368" s="34" t="s">
        <v>354</v>
      </c>
      <c r="C368" s="40">
        <f>SUM(C369:C371)</f>
        <v>40139</v>
      </c>
      <c r="D368" s="40">
        <v>40139</v>
      </c>
      <c r="E368" s="40">
        <f aca="true" t="shared" si="203" ref="E368:J368">SUM(E369:E371)</f>
        <v>0</v>
      </c>
      <c r="F368" s="40">
        <f t="shared" si="203"/>
        <v>40139</v>
      </c>
      <c r="G368" s="40">
        <f t="shared" si="203"/>
        <v>0</v>
      </c>
      <c r="H368" s="40">
        <f t="shared" si="203"/>
        <v>40139</v>
      </c>
      <c r="I368" s="40">
        <f t="shared" si="203"/>
        <v>0</v>
      </c>
      <c r="J368" s="40">
        <f t="shared" si="203"/>
        <v>40139</v>
      </c>
      <c r="K368" s="40">
        <f aca="true" t="shared" si="204" ref="K368:P368">SUM(K369:K371)</f>
        <v>0</v>
      </c>
      <c r="L368" s="40">
        <f t="shared" si="204"/>
        <v>40139</v>
      </c>
      <c r="M368" s="40">
        <f t="shared" si="204"/>
        <v>0</v>
      </c>
      <c r="N368" s="40">
        <f t="shared" si="204"/>
        <v>40139</v>
      </c>
      <c r="O368" s="40">
        <f t="shared" si="204"/>
        <v>0</v>
      </c>
      <c r="P368" s="40">
        <f t="shared" si="204"/>
        <v>40139</v>
      </c>
    </row>
    <row r="369" spans="1:16" s="1" customFormat="1" ht="12.75">
      <c r="A369" s="28" t="s">
        <v>573</v>
      </c>
      <c r="B369" s="29" t="s">
        <v>574</v>
      </c>
      <c r="C369" s="30">
        <v>40139</v>
      </c>
      <c r="D369" s="30">
        <v>40139</v>
      </c>
      <c r="E369" s="40"/>
      <c r="F369" s="30">
        <f>D369+E369</f>
        <v>40139</v>
      </c>
      <c r="G369" s="40"/>
      <c r="H369" s="30">
        <f>F369+G369</f>
        <v>40139</v>
      </c>
      <c r="I369" s="40"/>
      <c r="J369" s="30">
        <f>H369+I369</f>
        <v>40139</v>
      </c>
      <c r="K369" s="40"/>
      <c r="L369" s="30">
        <f>J369+K369</f>
        <v>40139</v>
      </c>
      <c r="M369" s="40"/>
      <c r="N369" s="30">
        <f>L369+M369</f>
        <v>40139</v>
      </c>
      <c r="O369" s="40"/>
      <c r="P369" s="30">
        <f>N369+O369</f>
        <v>40139</v>
      </c>
    </row>
    <row r="370" spans="1:16" s="1" customFormat="1" ht="12.75" hidden="1">
      <c r="A370" s="28" t="s">
        <v>202</v>
      </c>
      <c r="B370" s="29" t="s">
        <v>203</v>
      </c>
      <c r="C370" s="30">
        <v>0</v>
      </c>
      <c r="D370" s="30">
        <v>0</v>
      </c>
      <c r="E370" s="40"/>
      <c r="F370" s="30">
        <f>D370+E370</f>
        <v>0</v>
      </c>
      <c r="G370" s="40"/>
      <c r="H370" s="30">
        <f>F370+G370</f>
        <v>0</v>
      </c>
      <c r="I370" s="40"/>
      <c r="J370" s="30">
        <f>H370+I370</f>
        <v>0</v>
      </c>
      <c r="K370" s="40"/>
      <c r="L370" s="30">
        <f>J370+K370</f>
        <v>0</v>
      </c>
      <c r="M370" s="40"/>
      <c r="N370" s="30">
        <f>L370+M370</f>
        <v>0</v>
      </c>
      <c r="O370" s="40"/>
      <c r="P370" s="30">
        <f>N370+O370</f>
        <v>0</v>
      </c>
    </row>
    <row r="371" ht="12.75" hidden="1"/>
    <row r="372" spans="1:16" s="1" customFormat="1" ht="14.25" customHeight="1">
      <c r="A372" s="32">
        <v>90013</v>
      </c>
      <c r="B372" s="26" t="s">
        <v>355</v>
      </c>
      <c r="C372" s="27">
        <f>C373</f>
        <v>90000</v>
      </c>
      <c r="D372" s="27">
        <v>90000</v>
      </c>
      <c r="E372" s="27">
        <f aca="true" t="shared" si="205" ref="E372:P372">E373</f>
        <v>0</v>
      </c>
      <c r="F372" s="27">
        <f t="shared" si="205"/>
        <v>90000</v>
      </c>
      <c r="G372" s="27">
        <f t="shared" si="205"/>
        <v>0</v>
      </c>
      <c r="H372" s="27">
        <f t="shared" si="205"/>
        <v>90000</v>
      </c>
      <c r="I372" s="27">
        <f t="shared" si="205"/>
        <v>0</v>
      </c>
      <c r="J372" s="27">
        <f t="shared" si="205"/>
        <v>90000</v>
      </c>
      <c r="K372" s="27">
        <f t="shared" si="205"/>
        <v>0</v>
      </c>
      <c r="L372" s="27">
        <f t="shared" si="205"/>
        <v>90000</v>
      </c>
      <c r="M372" s="27">
        <f t="shared" si="205"/>
        <v>0</v>
      </c>
      <c r="N372" s="27">
        <f t="shared" si="205"/>
        <v>90000</v>
      </c>
      <c r="O372" s="27">
        <f t="shared" si="205"/>
        <v>0</v>
      </c>
      <c r="P372" s="27">
        <f t="shared" si="205"/>
        <v>90000</v>
      </c>
    </row>
    <row r="373" spans="1:16" s="1" customFormat="1" ht="12.75">
      <c r="A373" s="33"/>
      <c r="B373" s="169" t="s">
        <v>362</v>
      </c>
      <c r="C373" s="67">
        <f>SUM(C374:C377)</f>
        <v>90000</v>
      </c>
      <c r="D373" s="67">
        <v>90000</v>
      </c>
      <c r="E373" s="67">
        <f aca="true" t="shared" si="206" ref="E373:J373">SUM(E374:E377)</f>
        <v>0</v>
      </c>
      <c r="F373" s="67">
        <f t="shared" si="206"/>
        <v>90000</v>
      </c>
      <c r="G373" s="67">
        <f t="shared" si="206"/>
        <v>0</v>
      </c>
      <c r="H373" s="67">
        <f t="shared" si="206"/>
        <v>90000</v>
      </c>
      <c r="I373" s="67">
        <f t="shared" si="206"/>
        <v>0</v>
      </c>
      <c r="J373" s="67">
        <f t="shared" si="206"/>
        <v>90000</v>
      </c>
      <c r="K373" s="67">
        <f aca="true" t="shared" si="207" ref="K373:P373">SUM(K374:K377)</f>
        <v>0</v>
      </c>
      <c r="L373" s="67">
        <f t="shared" si="207"/>
        <v>90000</v>
      </c>
      <c r="M373" s="67">
        <f t="shared" si="207"/>
        <v>0</v>
      </c>
      <c r="N373" s="67">
        <f t="shared" si="207"/>
        <v>90000</v>
      </c>
      <c r="O373" s="67">
        <f t="shared" si="207"/>
        <v>0</v>
      </c>
      <c r="P373" s="67">
        <f t="shared" si="207"/>
        <v>90000</v>
      </c>
    </row>
    <row r="374" spans="1:16" s="1" customFormat="1" ht="12.75" customHeight="1" hidden="1">
      <c r="A374" s="28" t="s">
        <v>1090</v>
      </c>
      <c r="B374" s="29" t="s">
        <v>1091</v>
      </c>
      <c r="C374" s="30">
        <v>0</v>
      </c>
      <c r="D374" s="30">
        <v>0</v>
      </c>
      <c r="E374" s="30"/>
      <c r="F374" s="30">
        <f>D374+E374</f>
        <v>0</v>
      </c>
      <c r="G374" s="30"/>
      <c r="H374" s="30">
        <f>F374+G374</f>
        <v>0</v>
      </c>
      <c r="I374" s="30"/>
      <c r="J374" s="30">
        <f>H374+I374</f>
        <v>0</v>
      </c>
      <c r="K374" s="30"/>
      <c r="L374" s="30">
        <f>J374+K374</f>
        <v>0</v>
      </c>
      <c r="M374" s="30"/>
      <c r="N374" s="30">
        <f>L374+M374</f>
        <v>0</v>
      </c>
      <c r="O374" s="30"/>
      <c r="P374" s="30">
        <f>N374+O374</f>
        <v>0</v>
      </c>
    </row>
    <row r="375" spans="1:16" s="1" customFormat="1" ht="12.75" customHeight="1" hidden="1">
      <c r="A375" s="28" t="s">
        <v>702</v>
      </c>
      <c r="B375" s="98" t="s">
        <v>1092</v>
      </c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</row>
    <row r="376" spans="1:16" s="1" customFormat="1" ht="12.75" customHeight="1">
      <c r="A376" s="28" t="s">
        <v>887</v>
      </c>
      <c r="B376" s="98" t="s">
        <v>596</v>
      </c>
      <c r="C376" s="30">
        <v>70000</v>
      </c>
      <c r="D376" s="30">
        <v>70000</v>
      </c>
      <c r="E376" s="30"/>
      <c r="F376" s="30">
        <f>D376+E376</f>
        <v>70000</v>
      </c>
      <c r="G376" s="30"/>
      <c r="H376" s="30">
        <f>F376+G376</f>
        <v>70000</v>
      </c>
      <c r="I376" s="30"/>
      <c r="J376" s="30">
        <f>H376+I376</f>
        <v>70000</v>
      </c>
      <c r="K376" s="30"/>
      <c r="L376" s="30">
        <f>J376+K376</f>
        <v>70000</v>
      </c>
      <c r="M376" s="30">
        <v>-12184</v>
      </c>
      <c r="N376" s="30">
        <f>L376+M376</f>
        <v>57816</v>
      </c>
      <c r="O376" s="30"/>
      <c r="P376" s="30">
        <f>N376+O376</f>
        <v>57816</v>
      </c>
    </row>
    <row r="377" spans="1:16" s="1" customFormat="1" ht="16.5" customHeight="1">
      <c r="A377" s="45" t="s">
        <v>888</v>
      </c>
      <c r="B377" s="43" t="s">
        <v>889</v>
      </c>
      <c r="C377" s="44">
        <v>20000</v>
      </c>
      <c r="D377" s="44">
        <v>20000</v>
      </c>
      <c r="E377" s="44"/>
      <c r="F377" s="44">
        <f>D377+E377</f>
        <v>20000</v>
      </c>
      <c r="G377" s="44"/>
      <c r="H377" s="44">
        <f>F377+G377</f>
        <v>20000</v>
      </c>
      <c r="I377" s="44"/>
      <c r="J377" s="44">
        <f>H377+I377</f>
        <v>20000</v>
      </c>
      <c r="K377" s="44"/>
      <c r="L377" s="44">
        <f>J377+K377</f>
        <v>20000</v>
      </c>
      <c r="M377" s="44">
        <v>12184</v>
      </c>
      <c r="N377" s="44">
        <f>L377+M377</f>
        <v>32184</v>
      </c>
      <c r="O377" s="44"/>
      <c r="P377" s="44">
        <f>N377+O377</f>
        <v>32184</v>
      </c>
    </row>
    <row r="378" spans="1:16" s="1" customFormat="1" ht="12.75">
      <c r="A378" s="47">
        <v>90015</v>
      </c>
      <c r="B378" s="48" t="s">
        <v>357</v>
      </c>
      <c r="C378" s="49">
        <f>SUM(C380:C382)</f>
        <v>509000</v>
      </c>
      <c r="D378" s="49">
        <f aca="true" t="shared" si="208" ref="D378:J378">D379+D381</f>
        <v>509000</v>
      </c>
      <c r="E378" s="49">
        <f t="shared" si="208"/>
        <v>105750</v>
      </c>
      <c r="F378" s="49">
        <f t="shared" si="208"/>
        <v>614750</v>
      </c>
      <c r="G378" s="49">
        <f t="shared" si="208"/>
        <v>0</v>
      </c>
      <c r="H378" s="49">
        <f t="shared" si="208"/>
        <v>614750</v>
      </c>
      <c r="I378" s="49">
        <f t="shared" si="208"/>
        <v>0</v>
      </c>
      <c r="J378" s="49">
        <f t="shared" si="208"/>
        <v>614750</v>
      </c>
      <c r="K378" s="49">
        <f aca="true" t="shared" si="209" ref="K378:P378">K379+K381</f>
        <v>0</v>
      </c>
      <c r="L378" s="49">
        <f t="shared" si="209"/>
        <v>614750</v>
      </c>
      <c r="M378" s="49">
        <f t="shared" si="209"/>
        <v>0</v>
      </c>
      <c r="N378" s="49">
        <f t="shared" si="209"/>
        <v>614750</v>
      </c>
      <c r="O378" s="49">
        <f t="shared" si="209"/>
        <v>0</v>
      </c>
      <c r="P378" s="49">
        <f t="shared" si="209"/>
        <v>614750</v>
      </c>
    </row>
    <row r="379" spans="1:16" s="1" customFormat="1" ht="12.75">
      <c r="A379" s="199"/>
      <c r="B379" s="116" t="s">
        <v>1176</v>
      </c>
      <c r="C379" s="200" t="e">
        <f>SUM(C380:C406)</f>
        <v>#REF!</v>
      </c>
      <c r="D379" s="200">
        <f aca="true" t="shared" si="210" ref="D379:P379">D380</f>
        <v>409000</v>
      </c>
      <c r="E379" s="200">
        <f t="shared" si="210"/>
        <v>0</v>
      </c>
      <c r="F379" s="200">
        <f t="shared" si="210"/>
        <v>409000</v>
      </c>
      <c r="G379" s="200">
        <f t="shared" si="210"/>
        <v>0</v>
      </c>
      <c r="H379" s="200">
        <f t="shared" si="210"/>
        <v>409000</v>
      </c>
      <c r="I379" s="200">
        <f t="shared" si="210"/>
        <v>0</v>
      </c>
      <c r="J379" s="200">
        <f t="shared" si="210"/>
        <v>409000</v>
      </c>
      <c r="K379" s="200">
        <f t="shared" si="210"/>
        <v>0</v>
      </c>
      <c r="L379" s="200">
        <f t="shared" si="210"/>
        <v>409000</v>
      </c>
      <c r="M379" s="200">
        <f t="shared" si="210"/>
        <v>0</v>
      </c>
      <c r="N379" s="200">
        <f t="shared" si="210"/>
        <v>409000</v>
      </c>
      <c r="O379" s="200">
        <f t="shared" si="210"/>
        <v>0</v>
      </c>
      <c r="P379" s="200">
        <f t="shared" si="210"/>
        <v>409000</v>
      </c>
    </row>
    <row r="380" spans="1:16" s="1" customFormat="1" ht="17.25" customHeight="1">
      <c r="A380" s="28" t="s">
        <v>358</v>
      </c>
      <c r="B380" s="29" t="s">
        <v>361</v>
      </c>
      <c r="C380" s="30">
        <v>409000</v>
      </c>
      <c r="D380" s="30">
        <v>409000</v>
      </c>
      <c r="E380" s="30"/>
      <c r="F380" s="30">
        <f>D380+E380</f>
        <v>409000</v>
      </c>
      <c r="G380" s="30"/>
      <c r="H380" s="30">
        <f>F380+G380</f>
        <v>409000</v>
      </c>
      <c r="I380" s="30"/>
      <c r="J380" s="30">
        <f>H380+I380</f>
        <v>409000</v>
      </c>
      <c r="K380" s="30"/>
      <c r="L380" s="30">
        <f>J380+K380</f>
        <v>409000</v>
      </c>
      <c r="M380" s="30"/>
      <c r="N380" s="30">
        <f>L380+M380</f>
        <v>409000</v>
      </c>
      <c r="O380" s="30"/>
      <c r="P380" s="30">
        <f>N380+O380</f>
        <v>409000</v>
      </c>
    </row>
    <row r="381" spans="1:16" s="1" customFormat="1" ht="17.25" customHeight="1">
      <c r="A381" s="33"/>
      <c r="B381" s="88" t="s">
        <v>1197</v>
      </c>
      <c r="C381" s="40"/>
      <c r="D381" s="40">
        <f aca="true" t="shared" si="211" ref="D381:P381">D382</f>
        <v>100000</v>
      </c>
      <c r="E381" s="40">
        <f t="shared" si="211"/>
        <v>105750</v>
      </c>
      <c r="F381" s="40">
        <f t="shared" si="211"/>
        <v>205750</v>
      </c>
      <c r="G381" s="40">
        <f t="shared" si="211"/>
        <v>0</v>
      </c>
      <c r="H381" s="40">
        <f t="shared" si="211"/>
        <v>205750</v>
      </c>
      <c r="I381" s="40">
        <f t="shared" si="211"/>
        <v>0</v>
      </c>
      <c r="J381" s="40">
        <f t="shared" si="211"/>
        <v>205750</v>
      </c>
      <c r="K381" s="40">
        <f t="shared" si="211"/>
        <v>0</v>
      </c>
      <c r="L381" s="40">
        <f t="shared" si="211"/>
        <v>205750</v>
      </c>
      <c r="M381" s="40">
        <f t="shared" si="211"/>
        <v>0</v>
      </c>
      <c r="N381" s="40">
        <f t="shared" si="211"/>
        <v>205750</v>
      </c>
      <c r="O381" s="40">
        <f t="shared" si="211"/>
        <v>0</v>
      </c>
      <c r="P381" s="40">
        <f t="shared" si="211"/>
        <v>205750</v>
      </c>
    </row>
    <row r="382" spans="1:16" s="41" customFormat="1" ht="15" customHeight="1">
      <c r="A382" s="45" t="s">
        <v>1198</v>
      </c>
      <c r="B382" s="43" t="s">
        <v>1199</v>
      </c>
      <c r="C382" s="44">
        <v>100000</v>
      </c>
      <c r="D382" s="44">
        <v>100000</v>
      </c>
      <c r="E382" s="44">
        <f>105750</f>
        <v>105750</v>
      </c>
      <c r="F382" s="44">
        <f>D382+E382</f>
        <v>205750</v>
      </c>
      <c r="G382" s="44"/>
      <c r="H382" s="44">
        <f>F382+G382</f>
        <v>205750</v>
      </c>
      <c r="I382" s="44"/>
      <c r="J382" s="44">
        <f>H382+I382</f>
        <v>205750</v>
      </c>
      <c r="K382" s="44"/>
      <c r="L382" s="44">
        <f>J382+K382</f>
        <v>205750</v>
      </c>
      <c r="M382" s="44"/>
      <c r="N382" s="44">
        <f>L382+M382</f>
        <v>205750</v>
      </c>
      <c r="O382" s="44"/>
      <c r="P382" s="44">
        <f>N382+O382</f>
        <v>205750</v>
      </c>
    </row>
    <row r="383" spans="1:16" s="1" customFormat="1" ht="12.75">
      <c r="A383" s="32">
        <v>90095</v>
      </c>
      <c r="B383" s="26" t="s">
        <v>1206</v>
      </c>
      <c r="C383" s="27" t="e">
        <v>#REF!</v>
      </c>
      <c r="D383" s="27">
        <f aca="true" t="shared" si="212" ref="D383:J383">D384+D391+D393</f>
        <v>0</v>
      </c>
      <c r="E383" s="27">
        <f t="shared" si="212"/>
        <v>660000</v>
      </c>
      <c r="F383" s="27">
        <f t="shared" si="212"/>
        <v>660000</v>
      </c>
      <c r="G383" s="27">
        <f t="shared" si="212"/>
        <v>0</v>
      </c>
      <c r="H383" s="27">
        <f t="shared" si="212"/>
        <v>660000</v>
      </c>
      <c r="I383" s="27">
        <f t="shared" si="212"/>
        <v>0</v>
      </c>
      <c r="J383" s="27">
        <f t="shared" si="212"/>
        <v>660000</v>
      </c>
      <c r="K383" s="27">
        <f aca="true" t="shared" si="213" ref="K383:P383">K384+K391+K393</f>
        <v>0</v>
      </c>
      <c r="L383" s="27">
        <f t="shared" si="213"/>
        <v>660000</v>
      </c>
      <c r="M383" s="27">
        <f t="shared" si="213"/>
        <v>905595</v>
      </c>
      <c r="N383" s="27">
        <f t="shared" si="213"/>
        <v>1565595</v>
      </c>
      <c r="O383" s="27">
        <f t="shared" si="213"/>
        <v>0</v>
      </c>
      <c r="P383" s="27">
        <f t="shared" si="213"/>
        <v>1565595</v>
      </c>
    </row>
    <row r="384" spans="1:16" s="1" customFormat="1" ht="12.75">
      <c r="A384" s="33"/>
      <c r="B384" s="169" t="s">
        <v>362</v>
      </c>
      <c r="C384" s="67">
        <v>0</v>
      </c>
      <c r="D384" s="67">
        <f aca="true" t="shared" si="214" ref="D384:J384">SUM(D385:D390)</f>
        <v>0</v>
      </c>
      <c r="E384" s="67">
        <f t="shared" si="214"/>
        <v>660000</v>
      </c>
      <c r="F384" s="67">
        <f t="shared" si="214"/>
        <v>660000</v>
      </c>
      <c r="G384" s="67">
        <f t="shared" si="214"/>
        <v>0</v>
      </c>
      <c r="H384" s="67">
        <f t="shared" si="214"/>
        <v>660000</v>
      </c>
      <c r="I384" s="67">
        <f t="shared" si="214"/>
        <v>0</v>
      </c>
      <c r="J384" s="67">
        <f t="shared" si="214"/>
        <v>660000</v>
      </c>
      <c r="K384" s="67">
        <f aca="true" t="shared" si="215" ref="K384:P384">SUM(K385:K390)</f>
        <v>0</v>
      </c>
      <c r="L384" s="67">
        <f t="shared" si="215"/>
        <v>660000</v>
      </c>
      <c r="M384" s="67">
        <f t="shared" si="215"/>
        <v>905595</v>
      </c>
      <c r="N384" s="67">
        <f t="shared" si="215"/>
        <v>1565595</v>
      </c>
      <c r="O384" s="67">
        <f t="shared" si="215"/>
        <v>0</v>
      </c>
      <c r="P384" s="67">
        <f t="shared" si="215"/>
        <v>1565595</v>
      </c>
    </row>
    <row r="385" spans="1:16" s="41" customFormat="1" ht="11.25" customHeight="1">
      <c r="A385" s="28" t="s">
        <v>363</v>
      </c>
      <c r="B385" s="29" t="s">
        <v>364</v>
      </c>
      <c r="C385" s="55">
        <v>0</v>
      </c>
      <c r="D385" s="55">
        <v>0</v>
      </c>
      <c r="E385" s="55">
        <f>500000</f>
        <v>500000</v>
      </c>
      <c r="F385" s="55">
        <f>D385++E385</f>
        <v>500000</v>
      </c>
      <c r="G385" s="55"/>
      <c r="H385" s="55">
        <f>F385++G385</f>
        <v>500000</v>
      </c>
      <c r="I385" s="55"/>
      <c r="J385" s="55">
        <f>H385++I385</f>
        <v>500000</v>
      </c>
      <c r="K385" s="55"/>
      <c r="L385" s="55">
        <f>J385++K385</f>
        <v>500000</v>
      </c>
      <c r="M385" s="55"/>
      <c r="N385" s="55">
        <f>L385++M385</f>
        <v>500000</v>
      </c>
      <c r="O385" s="55"/>
      <c r="P385" s="55">
        <f>N385++O385</f>
        <v>500000</v>
      </c>
    </row>
    <row r="386" spans="1:16" s="41" customFormat="1" ht="11.25" hidden="1">
      <c r="A386" s="28" t="s">
        <v>365</v>
      </c>
      <c r="B386" s="29" t="s">
        <v>366</v>
      </c>
      <c r="C386" s="55"/>
      <c r="D386" s="55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</row>
    <row r="387" spans="1:16" s="1" customFormat="1" ht="12.75" hidden="1">
      <c r="A387" s="28" t="s">
        <v>367</v>
      </c>
      <c r="B387" s="79" t="s">
        <v>227</v>
      </c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</row>
    <row r="388" spans="1:16" s="1" customFormat="1" ht="12.75" customHeight="1">
      <c r="A388" s="28" t="s">
        <v>368</v>
      </c>
      <c r="B388" s="98" t="s">
        <v>369</v>
      </c>
      <c r="C388" s="30">
        <v>0</v>
      </c>
      <c r="D388" s="30">
        <v>0</v>
      </c>
      <c r="E388" s="30"/>
      <c r="F388" s="30">
        <f>D388+E388</f>
        <v>0</v>
      </c>
      <c r="G388" s="30"/>
      <c r="H388" s="30">
        <f>F388+G388</f>
        <v>0</v>
      </c>
      <c r="I388" s="30"/>
      <c r="J388" s="30">
        <f>H388+I388</f>
        <v>0</v>
      </c>
      <c r="K388" s="30"/>
      <c r="L388" s="30">
        <f>J388+K388</f>
        <v>0</v>
      </c>
      <c r="M388" s="30">
        <v>905595</v>
      </c>
      <c r="N388" s="30">
        <f>L388+M388</f>
        <v>905595</v>
      </c>
      <c r="O388" s="30"/>
      <c r="P388" s="30">
        <f>N388+O388</f>
        <v>905595</v>
      </c>
    </row>
    <row r="389" spans="1:16" s="1" customFormat="1" ht="13.5" customHeight="1" hidden="1">
      <c r="A389" s="28" t="s">
        <v>1094</v>
      </c>
      <c r="B389" s="98" t="s">
        <v>1095</v>
      </c>
      <c r="C389" s="30">
        <v>0</v>
      </c>
      <c r="D389" s="30">
        <v>0</v>
      </c>
      <c r="E389" s="30"/>
      <c r="F389" s="30">
        <f>D389+E389</f>
        <v>0</v>
      </c>
      <c r="G389" s="30"/>
      <c r="H389" s="30">
        <f>F389+G389</f>
        <v>0</v>
      </c>
      <c r="I389" s="30"/>
      <c r="J389" s="30">
        <f>H389+I389</f>
        <v>0</v>
      </c>
      <c r="K389" s="30"/>
      <c r="L389" s="30">
        <f>J389+K389</f>
        <v>0</v>
      </c>
      <c r="M389" s="30"/>
      <c r="N389" s="30">
        <f>L389+M389</f>
        <v>0</v>
      </c>
      <c r="O389" s="30"/>
      <c r="P389" s="30">
        <f>N389+O389</f>
        <v>0</v>
      </c>
    </row>
    <row r="390" spans="1:16" s="1" customFormat="1" ht="13.5" customHeight="1">
      <c r="A390" s="28" t="s">
        <v>727</v>
      </c>
      <c r="B390" s="98" t="s">
        <v>728</v>
      </c>
      <c r="C390" s="30"/>
      <c r="D390" s="30">
        <v>0</v>
      </c>
      <c r="E390" s="30">
        <f>160000</f>
        <v>160000</v>
      </c>
      <c r="F390" s="30">
        <f>D390+E390</f>
        <v>160000</v>
      </c>
      <c r="G390" s="30"/>
      <c r="H390" s="30">
        <f>F390+G390</f>
        <v>160000</v>
      </c>
      <c r="I390" s="30"/>
      <c r="J390" s="30">
        <f>H390+I390</f>
        <v>160000</v>
      </c>
      <c r="K390" s="30"/>
      <c r="L390" s="30">
        <f>J390+K390</f>
        <v>160000</v>
      </c>
      <c r="M390" s="30"/>
      <c r="N390" s="30">
        <f>L390+M390</f>
        <v>160000</v>
      </c>
      <c r="O390" s="30"/>
      <c r="P390" s="30">
        <f>N390+O390</f>
        <v>160000</v>
      </c>
    </row>
    <row r="391" spans="1:16" s="1" customFormat="1" ht="12.75" hidden="1">
      <c r="A391" s="28"/>
      <c r="B391" s="170" t="s">
        <v>370</v>
      </c>
      <c r="C391" s="40">
        <v>0</v>
      </c>
      <c r="D391" s="40">
        <v>0</v>
      </c>
      <c r="E391" s="40">
        <f aca="true" t="shared" si="216" ref="E391:P391">SUM(E392)</f>
        <v>0</v>
      </c>
      <c r="F391" s="40">
        <f t="shared" si="216"/>
        <v>0</v>
      </c>
      <c r="G391" s="40">
        <f t="shared" si="216"/>
        <v>0</v>
      </c>
      <c r="H391" s="40">
        <f t="shared" si="216"/>
        <v>0</v>
      </c>
      <c r="I391" s="40">
        <f t="shared" si="216"/>
        <v>0</v>
      </c>
      <c r="J391" s="40">
        <f t="shared" si="216"/>
        <v>0</v>
      </c>
      <c r="K391" s="40">
        <f t="shared" si="216"/>
        <v>0</v>
      </c>
      <c r="L391" s="40">
        <f t="shared" si="216"/>
        <v>0</v>
      </c>
      <c r="M391" s="40">
        <f t="shared" si="216"/>
        <v>0</v>
      </c>
      <c r="N391" s="40">
        <f t="shared" si="216"/>
        <v>0</v>
      </c>
      <c r="O391" s="40">
        <f t="shared" si="216"/>
        <v>0</v>
      </c>
      <c r="P391" s="40">
        <f t="shared" si="216"/>
        <v>0</v>
      </c>
    </row>
    <row r="392" spans="1:16" s="1" customFormat="1" ht="38.25" customHeight="1" hidden="1">
      <c r="A392" s="28" t="s">
        <v>371</v>
      </c>
      <c r="B392" s="29" t="s">
        <v>372</v>
      </c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</row>
    <row r="393" spans="1:16" s="1" customFormat="1" ht="12.75" hidden="1">
      <c r="A393" s="33"/>
      <c r="B393" s="34" t="s">
        <v>354</v>
      </c>
      <c r="C393" s="40" t="e">
        <v>#REF!</v>
      </c>
      <c r="D393" s="40">
        <f aca="true" t="shared" si="217" ref="D393:J393">SUM(D394:D396)</f>
        <v>0</v>
      </c>
      <c r="E393" s="40">
        <f t="shared" si="217"/>
        <v>0</v>
      </c>
      <c r="F393" s="40">
        <f t="shared" si="217"/>
        <v>0</v>
      </c>
      <c r="G393" s="40">
        <f t="shared" si="217"/>
        <v>0</v>
      </c>
      <c r="H393" s="40">
        <f t="shared" si="217"/>
        <v>0</v>
      </c>
      <c r="I393" s="40">
        <f t="shared" si="217"/>
        <v>0</v>
      </c>
      <c r="J393" s="40">
        <f t="shared" si="217"/>
        <v>0</v>
      </c>
      <c r="K393" s="40">
        <f aca="true" t="shared" si="218" ref="K393:P393">SUM(K394:K396)</f>
        <v>0</v>
      </c>
      <c r="L393" s="40">
        <f t="shared" si="218"/>
        <v>0</v>
      </c>
      <c r="M393" s="40">
        <f t="shared" si="218"/>
        <v>0</v>
      </c>
      <c r="N393" s="40">
        <f t="shared" si="218"/>
        <v>0</v>
      </c>
      <c r="O393" s="40">
        <f t="shared" si="218"/>
        <v>0</v>
      </c>
      <c r="P393" s="40">
        <f t="shared" si="218"/>
        <v>0</v>
      </c>
    </row>
    <row r="394" spans="1:16" s="1" customFormat="1" ht="12.75" hidden="1">
      <c r="A394" s="28" t="s">
        <v>200</v>
      </c>
      <c r="B394" s="79" t="s">
        <v>201</v>
      </c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</row>
    <row r="395" spans="1:16" s="1" customFormat="1" ht="13.5" hidden="1" thickBot="1">
      <c r="A395" s="28" t="s">
        <v>202</v>
      </c>
      <c r="B395" s="79" t="s">
        <v>203</v>
      </c>
      <c r="C395" s="136"/>
      <c r="D395" s="136"/>
      <c r="E395" s="136"/>
      <c r="F395" s="136"/>
      <c r="G395" s="136"/>
      <c r="H395" s="136"/>
      <c r="I395" s="136"/>
      <c r="J395" s="136"/>
      <c r="K395" s="136"/>
      <c r="L395" s="136"/>
      <c r="M395" s="136"/>
      <c r="N395" s="136"/>
      <c r="O395" s="136"/>
      <c r="P395" s="136"/>
    </row>
    <row r="396" spans="1:16" s="1" customFormat="1" ht="12.75" hidden="1">
      <c r="A396" s="28" t="s">
        <v>373</v>
      </c>
      <c r="B396" s="29" t="s">
        <v>374</v>
      </c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</row>
    <row r="397" spans="1:16" s="1" customFormat="1" ht="12.75">
      <c r="A397" s="31">
        <v>921</v>
      </c>
      <c r="B397" s="23" t="s">
        <v>375</v>
      </c>
      <c r="C397" s="24">
        <f>C420+C427+C406+C398+C439+C400+C416</f>
        <v>47357569</v>
      </c>
      <c r="D397" s="24">
        <v>47357569</v>
      </c>
      <c r="E397" s="24">
        <f aca="true" t="shared" si="219" ref="E397:J397">E420+E427+E406+E398+E439+E400+E416</f>
        <v>700740</v>
      </c>
      <c r="F397" s="24">
        <f t="shared" si="219"/>
        <v>48058309</v>
      </c>
      <c r="G397" s="24">
        <f t="shared" si="219"/>
        <v>0</v>
      </c>
      <c r="H397" s="24">
        <f t="shared" si="219"/>
        <v>48058309</v>
      </c>
      <c r="I397" s="24">
        <f t="shared" si="219"/>
        <v>0</v>
      </c>
      <c r="J397" s="24">
        <f t="shared" si="219"/>
        <v>48058309</v>
      </c>
      <c r="K397" s="24">
        <f aca="true" t="shared" si="220" ref="K397:P397">K420+K427+K406+K398+K439+K400+K416</f>
        <v>0</v>
      </c>
      <c r="L397" s="24">
        <f t="shared" si="220"/>
        <v>48058309</v>
      </c>
      <c r="M397" s="24">
        <f t="shared" si="220"/>
        <v>0</v>
      </c>
      <c r="N397" s="24">
        <f t="shared" si="220"/>
        <v>48058309</v>
      </c>
      <c r="O397" s="24">
        <f t="shared" si="220"/>
        <v>0</v>
      </c>
      <c r="P397" s="24">
        <f t="shared" si="220"/>
        <v>48058309</v>
      </c>
    </row>
    <row r="398" spans="1:16" s="1" customFormat="1" ht="12.75">
      <c r="A398" s="32">
        <v>92109</v>
      </c>
      <c r="B398" s="26" t="s">
        <v>1080</v>
      </c>
      <c r="C398" s="27">
        <f>C399</f>
        <v>20000</v>
      </c>
      <c r="D398" s="27">
        <v>20000</v>
      </c>
      <c r="E398" s="27">
        <f aca="true" t="shared" si="221" ref="E398:P398">E399</f>
        <v>0</v>
      </c>
      <c r="F398" s="27">
        <f t="shared" si="221"/>
        <v>20000</v>
      </c>
      <c r="G398" s="27">
        <f t="shared" si="221"/>
        <v>0</v>
      </c>
      <c r="H398" s="27">
        <f t="shared" si="221"/>
        <v>20000</v>
      </c>
      <c r="I398" s="27">
        <f t="shared" si="221"/>
        <v>0</v>
      </c>
      <c r="J398" s="27">
        <f t="shared" si="221"/>
        <v>20000</v>
      </c>
      <c r="K398" s="27">
        <f t="shared" si="221"/>
        <v>0</v>
      </c>
      <c r="L398" s="27">
        <f t="shared" si="221"/>
        <v>20000</v>
      </c>
      <c r="M398" s="27">
        <f t="shared" si="221"/>
        <v>0</v>
      </c>
      <c r="N398" s="27">
        <f t="shared" si="221"/>
        <v>20000</v>
      </c>
      <c r="O398" s="27">
        <f t="shared" si="221"/>
        <v>0</v>
      </c>
      <c r="P398" s="27">
        <f t="shared" si="221"/>
        <v>20000</v>
      </c>
    </row>
    <row r="399" spans="1:16" s="171" customFormat="1" ht="15.75" customHeight="1">
      <c r="A399" s="52" t="s">
        <v>1081</v>
      </c>
      <c r="B399" s="201" t="s">
        <v>1082</v>
      </c>
      <c r="C399" s="57">
        <v>20000</v>
      </c>
      <c r="D399" s="57">
        <v>20000</v>
      </c>
      <c r="E399" s="57"/>
      <c r="F399" s="57">
        <f>D399+E399</f>
        <v>20000</v>
      </c>
      <c r="G399" s="57"/>
      <c r="H399" s="57">
        <f>F399+G399</f>
        <v>20000</v>
      </c>
      <c r="I399" s="57"/>
      <c r="J399" s="57">
        <f>H399+I399</f>
        <v>20000</v>
      </c>
      <c r="K399" s="57"/>
      <c r="L399" s="57">
        <f>J399+K399</f>
        <v>20000</v>
      </c>
      <c r="M399" s="57"/>
      <c r="N399" s="57">
        <f>L399+M399</f>
        <v>20000</v>
      </c>
      <c r="O399" s="57"/>
      <c r="P399" s="57">
        <f>N399+O399</f>
        <v>20000</v>
      </c>
    </row>
    <row r="400" spans="1:16" s="1" customFormat="1" ht="12.75">
      <c r="A400" s="47">
        <v>92110</v>
      </c>
      <c r="B400" s="48" t="s">
        <v>376</v>
      </c>
      <c r="C400" s="49">
        <f>C401</f>
        <v>165000</v>
      </c>
      <c r="D400" s="49">
        <v>165000</v>
      </c>
      <c r="E400" s="49">
        <f aca="true" t="shared" si="222" ref="E400:P400">E401</f>
        <v>0</v>
      </c>
      <c r="F400" s="49">
        <f t="shared" si="222"/>
        <v>165000</v>
      </c>
      <c r="G400" s="49">
        <f t="shared" si="222"/>
        <v>0</v>
      </c>
      <c r="H400" s="49">
        <f t="shared" si="222"/>
        <v>165000</v>
      </c>
      <c r="I400" s="49">
        <f t="shared" si="222"/>
        <v>0</v>
      </c>
      <c r="J400" s="49">
        <f t="shared" si="222"/>
        <v>165000</v>
      </c>
      <c r="K400" s="49">
        <f t="shared" si="222"/>
        <v>0</v>
      </c>
      <c r="L400" s="49">
        <f t="shared" si="222"/>
        <v>165000</v>
      </c>
      <c r="M400" s="49">
        <f t="shared" si="222"/>
        <v>0</v>
      </c>
      <c r="N400" s="49">
        <f t="shared" si="222"/>
        <v>165000</v>
      </c>
      <c r="O400" s="49">
        <f t="shared" si="222"/>
        <v>0</v>
      </c>
      <c r="P400" s="49">
        <f t="shared" si="222"/>
        <v>165000</v>
      </c>
    </row>
    <row r="401" spans="1:16" s="1" customFormat="1" ht="12.75">
      <c r="A401" s="33"/>
      <c r="B401" s="34" t="s">
        <v>382</v>
      </c>
      <c r="C401" s="40">
        <f>SUM(C402:C404)</f>
        <v>165000</v>
      </c>
      <c r="D401" s="40">
        <v>165000</v>
      </c>
      <c r="E401" s="40">
        <f aca="true" t="shared" si="223" ref="E401:J401">SUM(E402:E404)</f>
        <v>0</v>
      </c>
      <c r="F401" s="40">
        <f t="shared" si="223"/>
        <v>165000</v>
      </c>
      <c r="G401" s="40">
        <f t="shared" si="223"/>
        <v>0</v>
      </c>
      <c r="H401" s="40">
        <f t="shared" si="223"/>
        <v>165000</v>
      </c>
      <c r="I401" s="40">
        <f t="shared" si="223"/>
        <v>0</v>
      </c>
      <c r="J401" s="40">
        <f t="shared" si="223"/>
        <v>165000</v>
      </c>
      <c r="K401" s="40">
        <f aca="true" t="shared" si="224" ref="K401:P401">SUM(K402:K404)</f>
        <v>0</v>
      </c>
      <c r="L401" s="40">
        <f t="shared" si="224"/>
        <v>165000</v>
      </c>
      <c r="M401" s="40">
        <f t="shared" si="224"/>
        <v>0</v>
      </c>
      <c r="N401" s="40">
        <f t="shared" si="224"/>
        <v>165000</v>
      </c>
      <c r="O401" s="40">
        <f t="shared" si="224"/>
        <v>0</v>
      </c>
      <c r="P401" s="40">
        <f t="shared" si="224"/>
        <v>165000</v>
      </c>
    </row>
    <row r="402" spans="1:16" s="1" customFormat="1" ht="11.25" customHeight="1">
      <c r="A402" s="28" t="s">
        <v>383</v>
      </c>
      <c r="B402" s="29" t="s">
        <v>227</v>
      </c>
      <c r="C402" s="30">
        <v>15000</v>
      </c>
      <c r="D402" s="30">
        <v>15000</v>
      </c>
      <c r="E402" s="30"/>
      <c r="F402" s="30">
        <f>D402+E402</f>
        <v>15000</v>
      </c>
      <c r="G402" s="30"/>
      <c r="H402" s="30">
        <f>F402+G402</f>
        <v>15000</v>
      </c>
      <c r="I402" s="30"/>
      <c r="J402" s="30">
        <f>H402+I402</f>
        <v>15000</v>
      </c>
      <c r="K402" s="30"/>
      <c r="L402" s="30">
        <f>J402+K402</f>
        <v>15000</v>
      </c>
      <c r="M402" s="30"/>
      <c r="N402" s="30">
        <f>L402+M402</f>
        <v>15000</v>
      </c>
      <c r="O402" s="30"/>
      <c r="P402" s="30">
        <f>N402+O402</f>
        <v>15000</v>
      </c>
    </row>
    <row r="403" spans="1:16" s="1" customFormat="1" ht="14.25" customHeight="1" hidden="1">
      <c r="A403" s="28" t="s">
        <v>1076</v>
      </c>
      <c r="B403" s="29" t="s">
        <v>1077</v>
      </c>
      <c r="C403" s="30">
        <v>0</v>
      </c>
      <c r="D403" s="30">
        <v>0</v>
      </c>
      <c r="E403" s="30"/>
      <c r="F403" s="30">
        <f>D403+E403</f>
        <v>0</v>
      </c>
      <c r="G403" s="30"/>
      <c r="H403" s="30">
        <f>F403+G403</f>
        <v>0</v>
      </c>
      <c r="I403" s="30"/>
      <c r="J403" s="30">
        <f>H403+I403</f>
        <v>0</v>
      </c>
      <c r="K403" s="30"/>
      <c r="L403" s="30">
        <f>J403+K403</f>
        <v>0</v>
      </c>
      <c r="M403" s="30"/>
      <c r="N403" s="30">
        <f>L403+M403</f>
        <v>0</v>
      </c>
      <c r="O403" s="30"/>
      <c r="P403" s="30">
        <f>N403+O403</f>
        <v>0</v>
      </c>
    </row>
    <row r="404" spans="1:16" s="1" customFormat="1" ht="15.75" customHeight="1">
      <c r="A404" s="45" t="s">
        <v>1000</v>
      </c>
      <c r="B404" s="43" t="s">
        <v>1001</v>
      </c>
      <c r="C404" s="44">
        <v>150000</v>
      </c>
      <c r="D404" s="44">
        <v>150000</v>
      </c>
      <c r="E404" s="44"/>
      <c r="F404" s="44">
        <f>D404+E404</f>
        <v>150000</v>
      </c>
      <c r="G404" s="44"/>
      <c r="H404" s="44">
        <f>F404+G404</f>
        <v>150000</v>
      </c>
      <c r="I404" s="44"/>
      <c r="J404" s="44">
        <f>H404+I404</f>
        <v>150000</v>
      </c>
      <c r="K404" s="44"/>
      <c r="L404" s="44">
        <f>J404+K404</f>
        <v>150000</v>
      </c>
      <c r="M404" s="44"/>
      <c r="N404" s="44">
        <f>L404+M404</f>
        <v>150000</v>
      </c>
      <c r="O404" s="44"/>
      <c r="P404" s="44">
        <f>N404+O404</f>
        <v>150000</v>
      </c>
    </row>
    <row r="405" spans="1:16" s="1" customFormat="1" ht="14.25" customHeight="1" hidden="1">
      <c r="A405" s="45" t="s">
        <v>813</v>
      </c>
      <c r="B405" s="43" t="s">
        <v>814</v>
      </c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</row>
    <row r="406" spans="1:16" s="1" customFormat="1" ht="12.75">
      <c r="A406" s="47">
        <v>92113</v>
      </c>
      <c r="B406" s="48" t="s">
        <v>393</v>
      </c>
      <c r="C406" s="49">
        <f>C407+C408</f>
        <v>9926494</v>
      </c>
      <c r="D406" s="49">
        <v>9926494</v>
      </c>
      <c r="E406" s="49">
        <f aca="true" t="shared" si="225" ref="E406:J406">E407+E408</f>
        <v>0</v>
      </c>
      <c r="F406" s="49">
        <f t="shared" si="225"/>
        <v>9926494</v>
      </c>
      <c r="G406" s="49">
        <f t="shared" si="225"/>
        <v>0</v>
      </c>
      <c r="H406" s="49">
        <f t="shared" si="225"/>
        <v>9926494</v>
      </c>
      <c r="I406" s="49">
        <f t="shared" si="225"/>
        <v>0</v>
      </c>
      <c r="J406" s="49">
        <f t="shared" si="225"/>
        <v>9926494</v>
      </c>
      <c r="K406" s="49">
        <f aca="true" t="shared" si="226" ref="K406:P406">K407+K408</f>
        <v>0</v>
      </c>
      <c r="L406" s="49">
        <f t="shared" si="226"/>
        <v>9926494</v>
      </c>
      <c r="M406" s="49">
        <f t="shared" si="226"/>
        <v>0</v>
      </c>
      <c r="N406" s="49">
        <f t="shared" si="226"/>
        <v>9926494</v>
      </c>
      <c r="O406" s="49">
        <f t="shared" si="226"/>
        <v>0</v>
      </c>
      <c r="P406" s="49">
        <f t="shared" si="226"/>
        <v>9926494</v>
      </c>
    </row>
    <row r="407" spans="1:16" s="41" customFormat="1" ht="11.25" hidden="1">
      <c r="A407" s="28" t="s">
        <v>32</v>
      </c>
      <c r="B407" s="29" t="s">
        <v>33</v>
      </c>
      <c r="C407" s="55"/>
      <c r="D407" s="55">
        <v>0</v>
      </c>
      <c r="E407" s="55"/>
      <c r="F407" s="55">
        <f>D407+E407</f>
        <v>0</v>
      </c>
      <c r="G407" s="55"/>
      <c r="H407" s="55">
        <f>F407+G407</f>
        <v>0</v>
      </c>
      <c r="I407" s="55"/>
      <c r="J407" s="55">
        <f>H407+I407</f>
        <v>0</v>
      </c>
      <c r="K407" s="55"/>
      <c r="L407" s="55">
        <f>J407+K407</f>
        <v>0</v>
      </c>
      <c r="M407" s="55"/>
      <c r="N407" s="55">
        <f>L407+M407</f>
        <v>0</v>
      </c>
      <c r="O407" s="55"/>
      <c r="P407" s="55">
        <f>N407+O407</f>
        <v>0</v>
      </c>
    </row>
    <row r="408" spans="1:16" s="1" customFormat="1" ht="12.75">
      <c r="A408" s="33"/>
      <c r="B408" s="34" t="s">
        <v>394</v>
      </c>
      <c r="C408" s="40">
        <f>SUM(C409:C415)</f>
        <v>9926494</v>
      </c>
      <c r="D408" s="40">
        <v>9926494</v>
      </c>
      <c r="E408" s="40">
        <f aca="true" t="shared" si="227" ref="E408:J408">SUM(E409:E415)</f>
        <v>0</v>
      </c>
      <c r="F408" s="40">
        <f t="shared" si="227"/>
        <v>9926494</v>
      </c>
      <c r="G408" s="40">
        <f t="shared" si="227"/>
        <v>0</v>
      </c>
      <c r="H408" s="40">
        <f t="shared" si="227"/>
        <v>9926494</v>
      </c>
      <c r="I408" s="40">
        <f t="shared" si="227"/>
        <v>0</v>
      </c>
      <c r="J408" s="40">
        <f t="shared" si="227"/>
        <v>9926494</v>
      </c>
      <c r="K408" s="40">
        <f aca="true" t="shared" si="228" ref="K408:P408">SUM(K409:K415)</f>
        <v>0</v>
      </c>
      <c r="L408" s="40">
        <f t="shared" si="228"/>
        <v>9926494</v>
      </c>
      <c r="M408" s="40">
        <f t="shared" si="228"/>
        <v>0</v>
      </c>
      <c r="N408" s="40">
        <f t="shared" si="228"/>
        <v>9926494</v>
      </c>
      <c r="O408" s="40">
        <f t="shared" si="228"/>
        <v>0</v>
      </c>
      <c r="P408" s="40">
        <f t="shared" si="228"/>
        <v>9926494</v>
      </c>
    </row>
    <row r="409" spans="1:16" s="1" customFormat="1" ht="12.75" hidden="1">
      <c r="A409" s="28" t="s">
        <v>395</v>
      </c>
      <c r="B409" s="29" t="s">
        <v>396</v>
      </c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</row>
    <row r="410" spans="1:16" s="1" customFormat="1" ht="22.5" hidden="1">
      <c r="A410" s="36" t="s">
        <v>397</v>
      </c>
      <c r="B410" s="29" t="s">
        <v>398</v>
      </c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</row>
    <row r="411" spans="1:16" s="1" customFormat="1" ht="22.5">
      <c r="A411" s="36" t="s">
        <v>399</v>
      </c>
      <c r="B411" s="29" t="s">
        <v>598</v>
      </c>
      <c r="C411" s="30">
        <v>9776494</v>
      </c>
      <c r="D411" s="30">
        <v>9776494</v>
      </c>
      <c r="E411" s="30"/>
      <c r="F411" s="30">
        <f>D411+E411</f>
        <v>9776494</v>
      </c>
      <c r="G411" s="30"/>
      <c r="H411" s="30">
        <f>F411+G411</f>
        <v>9776494</v>
      </c>
      <c r="I411" s="30"/>
      <c r="J411" s="30">
        <f>H411+I411</f>
        <v>9776494</v>
      </c>
      <c r="K411" s="30"/>
      <c r="L411" s="30">
        <f>J411+K411</f>
        <v>9776494</v>
      </c>
      <c r="M411" s="30"/>
      <c r="N411" s="30">
        <f>L411+M411</f>
        <v>9776494</v>
      </c>
      <c r="O411" s="30"/>
      <c r="P411" s="30">
        <f>N411+O411</f>
        <v>9776494</v>
      </c>
    </row>
    <row r="412" spans="1:16" s="1" customFormat="1" ht="12.75" hidden="1">
      <c r="A412" s="28" t="s">
        <v>400</v>
      </c>
      <c r="B412" s="29" t="s">
        <v>401</v>
      </c>
      <c r="C412" s="30">
        <v>0</v>
      </c>
      <c r="D412" s="30">
        <v>0</v>
      </c>
      <c r="E412" s="30"/>
      <c r="F412" s="30">
        <f>D412+E412</f>
        <v>0</v>
      </c>
      <c r="G412" s="30"/>
      <c r="H412" s="30">
        <f>F412+G412</f>
        <v>0</v>
      </c>
      <c r="I412" s="30"/>
      <c r="J412" s="30">
        <f>H412+I412</f>
        <v>0</v>
      </c>
      <c r="K412" s="30"/>
      <c r="L412" s="30">
        <f>J412+K412</f>
        <v>0</v>
      </c>
      <c r="M412" s="30"/>
      <c r="N412" s="30">
        <f>L412+M412</f>
        <v>0</v>
      </c>
      <c r="O412" s="30"/>
      <c r="P412" s="30">
        <f>N412+O412</f>
        <v>0</v>
      </c>
    </row>
    <row r="413" spans="1:16" s="1" customFormat="1" ht="12.75" hidden="1">
      <c r="A413" s="28" t="s">
        <v>402</v>
      </c>
      <c r="B413" s="29" t="s">
        <v>403</v>
      </c>
      <c r="C413" s="30">
        <v>0</v>
      </c>
      <c r="D413" s="30">
        <v>0</v>
      </c>
      <c r="E413" s="30"/>
      <c r="F413" s="30">
        <f>D413+E413</f>
        <v>0</v>
      </c>
      <c r="G413" s="30"/>
      <c r="H413" s="30">
        <f>F413+G413</f>
        <v>0</v>
      </c>
      <c r="I413" s="30"/>
      <c r="J413" s="30">
        <f>H413+I413</f>
        <v>0</v>
      </c>
      <c r="K413" s="30"/>
      <c r="L413" s="30">
        <f>J413+K413</f>
        <v>0</v>
      </c>
      <c r="M413" s="30"/>
      <c r="N413" s="30">
        <f>L413+M413</f>
        <v>0</v>
      </c>
      <c r="O413" s="30"/>
      <c r="P413" s="30">
        <f>N413+O413</f>
        <v>0</v>
      </c>
    </row>
    <row r="414" spans="1:16" s="1" customFormat="1" ht="12.75">
      <c r="A414" s="45" t="s">
        <v>404</v>
      </c>
      <c r="B414" s="43" t="s">
        <v>227</v>
      </c>
      <c r="C414" s="30">
        <v>150000</v>
      </c>
      <c r="D414" s="30">
        <v>150000</v>
      </c>
      <c r="E414" s="30"/>
      <c r="F414" s="30">
        <f>D414+E414</f>
        <v>150000</v>
      </c>
      <c r="G414" s="30"/>
      <c r="H414" s="30">
        <f>F414+G414</f>
        <v>150000</v>
      </c>
      <c r="I414" s="30"/>
      <c r="J414" s="30">
        <f>H414+I414</f>
        <v>150000</v>
      </c>
      <c r="K414" s="30"/>
      <c r="L414" s="30">
        <f>J414+K414</f>
        <v>150000</v>
      </c>
      <c r="M414" s="30"/>
      <c r="N414" s="30">
        <f>L414+M414</f>
        <v>150000</v>
      </c>
      <c r="O414" s="30"/>
      <c r="P414" s="30">
        <f>N414+O414</f>
        <v>150000</v>
      </c>
    </row>
    <row r="415" spans="1:16" s="1" customFormat="1" ht="12.75" hidden="1">
      <c r="A415" s="45" t="s">
        <v>405</v>
      </c>
      <c r="B415" s="43" t="s">
        <v>406</v>
      </c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</row>
    <row r="416" spans="1:16" s="1" customFormat="1" ht="12.75" hidden="1">
      <c r="A416" s="32">
        <v>92114</v>
      </c>
      <c r="B416" s="26" t="s">
        <v>981</v>
      </c>
      <c r="C416" s="27">
        <f>SUM(C417)</f>
        <v>9759000</v>
      </c>
      <c r="D416" s="27">
        <v>0</v>
      </c>
      <c r="E416" s="27">
        <f aca="true" t="shared" si="229" ref="E416:P416">SUM(E417)</f>
        <v>0</v>
      </c>
      <c r="F416" s="27">
        <f t="shared" si="229"/>
        <v>0</v>
      </c>
      <c r="G416" s="27">
        <f t="shared" si="229"/>
        <v>0</v>
      </c>
      <c r="H416" s="27">
        <f t="shared" si="229"/>
        <v>0</v>
      </c>
      <c r="I416" s="27">
        <f t="shared" si="229"/>
        <v>0</v>
      </c>
      <c r="J416" s="27">
        <f t="shared" si="229"/>
        <v>0</v>
      </c>
      <c r="K416" s="27">
        <f t="shared" si="229"/>
        <v>0</v>
      </c>
      <c r="L416" s="27">
        <f t="shared" si="229"/>
        <v>0</v>
      </c>
      <c r="M416" s="27">
        <f t="shared" si="229"/>
        <v>0</v>
      </c>
      <c r="N416" s="27">
        <f t="shared" si="229"/>
        <v>0</v>
      </c>
      <c r="O416" s="27">
        <f t="shared" si="229"/>
        <v>0</v>
      </c>
      <c r="P416" s="27">
        <f t="shared" si="229"/>
        <v>0</v>
      </c>
    </row>
    <row r="417" spans="1:16" s="1" customFormat="1" ht="12.75" hidden="1">
      <c r="A417" s="33"/>
      <c r="B417" s="34" t="s">
        <v>811</v>
      </c>
      <c r="C417" s="40">
        <f>SUM(C418:C419)</f>
        <v>9759000</v>
      </c>
      <c r="D417" s="40">
        <v>0</v>
      </c>
      <c r="E417" s="40">
        <f aca="true" t="shared" si="230" ref="E417:J417">SUM(E418:E419)</f>
        <v>0</v>
      </c>
      <c r="F417" s="40">
        <f t="shared" si="230"/>
        <v>0</v>
      </c>
      <c r="G417" s="40">
        <f t="shared" si="230"/>
        <v>0</v>
      </c>
      <c r="H417" s="40">
        <f t="shared" si="230"/>
        <v>0</v>
      </c>
      <c r="I417" s="40">
        <f t="shared" si="230"/>
        <v>0</v>
      </c>
      <c r="J417" s="40">
        <f t="shared" si="230"/>
        <v>0</v>
      </c>
      <c r="K417" s="40">
        <f aca="true" t="shared" si="231" ref="K417:P417">SUM(K418:K419)</f>
        <v>0</v>
      </c>
      <c r="L417" s="40">
        <f t="shared" si="231"/>
        <v>0</v>
      </c>
      <c r="M417" s="40">
        <f t="shared" si="231"/>
        <v>0</v>
      </c>
      <c r="N417" s="40">
        <f t="shared" si="231"/>
        <v>0</v>
      </c>
      <c r="O417" s="40">
        <f t="shared" si="231"/>
        <v>0</v>
      </c>
      <c r="P417" s="40">
        <f t="shared" si="231"/>
        <v>0</v>
      </c>
    </row>
    <row r="418" spans="1:16" s="1" customFormat="1" ht="23.25" customHeight="1" hidden="1">
      <c r="A418" s="42" t="s">
        <v>756</v>
      </c>
      <c r="B418" s="43" t="s">
        <v>1025</v>
      </c>
      <c r="C418" s="30">
        <v>9759000</v>
      </c>
      <c r="D418" s="30">
        <v>0</v>
      </c>
      <c r="E418" s="30"/>
      <c r="F418" s="30">
        <f>D418+E418</f>
        <v>0</v>
      </c>
      <c r="G418" s="30"/>
      <c r="H418" s="30">
        <f>F418+G418</f>
        <v>0</v>
      </c>
      <c r="I418" s="30"/>
      <c r="J418" s="30">
        <f>H418+I418</f>
        <v>0</v>
      </c>
      <c r="K418" s="30"/>
      <c r="L418" s="30">
        <f>J418+K418</f>
        <v>0</v>
      </c>
      <c r="M418" s="30"/>
      <c r="N418" s="30">
        <f>L418+M418</f>
        <v>0</v>
      </c>
      <c r="O418" s="30"/>
      <c r="P418" s="30">
        <f>N418+O418</f>
        <v>0</v>
      </c>
    </row>
    <row r="419" spans="1:16" s="1" customFormat="1" ht="23.25" customHeight="1" hidden="1">
      <c r="A419" s="36" t="s">
        <v>757</v>
      </c>
      <c r="B419" s="29" t="s">
        <v>812</v>
      </c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</row>
    <row r="420" spans="1:16" s="1" customFormat="1" ht="12.75">
      <c r="A420" s="32">
        <v>92116</v>
      </c>
      <c r="B420" s="26" t="s">
        <v>407</v>
      </c>
      <c r="C420" s="27">
        <f>C421</f>
        <v>24997075</v>
      </c>
      <c r="D420" s="27">
        <v>24997075</v>
      </c>
      <c r="E420" s="27">
        <f aca="true" t="shared" si="232" ref="E420:P420">E421</f>
        <v>0</v>
      </c>
      <c r="F420" s="27">
        <f t="shared" si="232"/>
        <v>24997075</v>
      </c>
      <c r="G420" s="27">
        <f t="shared" si="232"/>
        <v>0</v>
      </c>
      <c r="H420" s="27">
        <f t="shared" si="232"/>
        <v>24997075</v>
      </c>
      <c r="I420" s="27">
        <f t="shared" si="232"/>
        <v>0</v>
      </c>
      <c r="J420" s="27">
        <f t="shared" si="232"/>
        <v>24997075</v>
      </c>
      <c r="K420" s="27">
        <f t="shared" si="232"/>
        <v>0</v>
      </c>
      <c r="L420" s="27">
        <f t="shared" si="232"/>
        <v>24997075</v>
      </c>
      <c r="M420" s="27">
        <f t="shared" si="232"/>
        <v>0</v>
      </c>
      <c r="N420" s="27">
        <f t="shared" si="232"/>
        <v>24997075</v>
      </c>
      <c r="O420" s="27">
        <f t="shared" si="232"/>
        <v>0</v>
      </c>
      <c r="P420" s="27">
        <f t="shared" si="232"/>
        <v>24997075</v>
      </c>
    </row>
    <row r="421" spans="1:16" s="1" customFormat="1" ht="12.75">
      <c r="A421" s="33"/>
      <c r="B421" s="34" t="s">
        <v>408</v>
      </c>
      <c r="C421" s="40">
        <f>SUM(C423:C426)</f>
        <v>24997075</v>
      </c>
      <c r="D421" s="40">
        <v>24997075</v>
      </c>
      <c r="E421" s="40">
        <f aca="true" t="shared" si="233" ref="E421:J421">SUM(E423:E426)</f>
        <v>0</v>
      </c>
      <c r="F421" s="40">
        <f t="shared" si="233"/>
        <v>24997075</v>
      </c>
      <c r="G421" s="40">
        <f t="shared" si="233"/>
        <v>0</v>
      </c>
      <c r="H421" s="40">
        <f t="shared" si="233"/>
        <v>24997075</v>
      </c>
      <c r="I421" s="40">
        <f t="shared" si="233"/>
        <v>0</v>
      </c>
      <c r="J421" s="40">
        <f t="shared" si="233"/>
        <v>24997075</v>
      </c>
      <c r="K421" s="40">
        <f aca="true" t="shared" si="234" ref="K421:P421">SUM(K423:K426)</f>
        <v>0</v>
      </c>
      <c r="L421" s="40">
        <f t="shared" si="234"/>
        <v>24997075</v>
      </c>
      <c r="M421" s="40">
        <f t="shared" si="234"/>
        <v>0</v>
      </c>
      <c r="N421" s="40">
        <f t="shared" si="234"/>
        <v>24997075</v>
      </c>
      <c r="O421" s="40">
        <f t="shared" si="234"/>
        <v>0</v>
      </c>
      <c r="P421" s="40">
        <f t="shared" si="234"/>
        <v>24997075</v>
      </c>
    </row>
    <row r="422" spans="1:16" s="1" customFormat="1" ht="12.75" hidden="1">
      <c r="A422" s="28" t="s">
        <v>205</v>
      </c>
      <c r="B422" s="29" t="s">
        <v>206</v>
      </c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</row>
    <row r="423" spans="1:16" s="1" customFormat="1" ht="12.75">
      <c r="A423" s="28" t="s">
        <v>409</v>
      </c>
      <c r="B423" s="29" t="s">
        <v>227</v>
      </c>
      <c r="C423" s="30">
        <v>100000</v>
      </c>
      <c r="D423" s="30">
        <v>100000</v>
      </c>
      <c r="E423" s="30"/>
      <c r="F423" s="30">
        <f>D423+E423</f>
        <v>100000</v>
      </c>
      <c r="G423" s="30"/>
      <c r="H423" s="30">
        <f>F423+G423</f>
        <v>100000</v>
      </c>
      <c r="I423" s="30"/>
      <c r="J423" s="30">
        <f>H423+I423</f>
        <v>100000</v>
      </c>
      <c r="K423" s="30"/>
      <c r="L423" s="30">
        <f>J423+K423</f>
        <v>100000</v>
      </c>
      <c r="M423" s="30"/>
      <c r="N423" s="30">
        <f>L423+M423</f>
        <v>100000</v>
      </c>
      <c r="O423" s="30"/>
      <c r="P423" s="30">
        <f>N423+O423</f>
        <v>100000</v>
      </c>
    </row>
    <row r="424" spans="1:16" s="1" customFormat="1" ht="12.75">
      <c r="A424" s="28" t="s">
        <v>410</v>
      </c>
      <c r="B424" s="29" t="s">
        <v>411</v>
      </c>
      <c r="C424" s="30">
        <v>24157282</v>
      </c>
      <c r="D424" s="30">
        <v>24157282</v>
      </c>
      <c r="E424" s="30"/>
      <c r="F424" s="30">
        <f>D424+E424</f>
        <v>24157282</v>
      </c>
      <c r="G424" s="30"/>
      <c r="H424" s="30">
        <f>F424+G424</f>
        <v>24157282</v>
      </c>
      <c r="I424" s="30"/>
      <c r="J424" s="30">
        <f>H424+I424</f>
        <v>24157282</v>
      </c>
      <c r="K424" s="30"/>
      <c r="L424" s="30">
        <f>J424+K424</f>
        <v>24157282</v>
      </c>
      <c r="M424" s="30"/>
      <c r="N424" s="30">
        <f>L424+M424</f>
        <v>24157282</v>
      </c>
      <c r="O424" s="30"/>
      <c r="P424" s="30">
        <f>N424+O424</f>
        <v>24157282</v>
      </c>
    </row>
    <row r="425" spans="1:16" s="1" customFormat="1" ht="22.5">
      <c r="A425" s="28" t="s">
        <v>412</v>
      </c>
      <c r="B425" s="29" t="s">
        <v>572</v>
      </c>
      <c r="C425" s="30">
        <v>739793</v>
      </c>
      <c r="D425" s="30">
        <v>739793</v>
      </c>
      <c r="E425" s="30"/>
      <c r="F425" s="30">
        <f>D425+E425</f>
        <v>739793</v>
      </c>
      <c r="G425" s="30"/>
      <c r="H425" s="30">
        <f>F425+G425</f>
        <v>739793</v>
      </c>
      <c r="I425" s="30"/>
      <c r="J425" s="30">
        <f>H425+I425</f>
        <v>739793</v>
      </c>
      <c r="K425" s="30"/>
      <c r="L425" s="30">
        <f>J425+K425</f>
        <v>739793</v>
      </c>
      <c r="M425" s="30"/>
      <c r="N425" s="30">
        <f>L425+M425</f>
        <v>739793</v>
      </c>
      <c r="O425" s="30"/>
      <c r="P425" s="30">
        <f>N425+O425</f>
        <v>739793</v>
      </c>
    </row>
    <row r="426" spans="1:16" s="1" customFormat="1" ht="12.75" hidden="1">
      <c r="A426" s="45" t="s">
        <v>413</v>
      </c>
      <c r="B426" s="43" t="s">
        <v>414</v>
      </c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</row>
    <row r="427" spans="1:16" s="1" customFormat="1" ht="12.75">
      <c r="A427" s="32">
        <v>92118</v>
      </c>
      <c r="B427" s="26" t="s">
        <v>415</v>
      </c>
      <c r="C427" s="27">
        <f>C428+C429+C430+C433+C437</f>
        <v>1090000</v>
      </c>
      <c r="D427" s="27">
        <v>1090000</v>
      </c>
      <c r="E427" s="27">
        <f aca="true" t="shared" si="235" ref="E427:J427">E428+E429+E430+E433+E437</f>
        <v>0</v>
      </c>
      <c r="F427" s="27">
        <f t="shared" si="235"/>
        <v>1090000</v>
      </c>
      <c r="G427" s="27">
        <f t="shared" si="235"/>
        <v>0</v>
      </c>
      <c r="H427" s="27">
        <f t="shared" si="235"/>
        <v>1090000</v>
      </c>
      <c r="I427" s="27">
        <f t="shared" si="235"/>
        <v>0</v>
      </c>
      <c r="J427" s="27">
        <f t="shared" si="235"/>
        <v>1090000</v>
      </c>
      <c r="K427" s="27">
        <f aca="true" t="shared" si="236" ref="K427:P427">K428+K429+K430+K433+K437</f>
        <v>0</v>
      </c>
      <c r="L427" s="27">
        <f t="shared" si="236"/>
        <v>1090000</v>
      </c>
      <c r="M427" s="27">
        <f t="shared" si="236"/>
        <v>0</v>
      </c>
      <c r="N427" s="27">
        <f t="shared" si="236"/>
        <v>1090000</v>
      </c>
      <c r="O427" s="27">
        <f t="shared" si="236"/>
        <v>0</v>
      </c>
      <c r="P427" s="27">
        <f t="shared" si="236"/>
        <v>1090000</v>
      </c>
    </row>
    <row r="428" spans="1:16" s="1" customFormat="1" ht="26.25" customHeight="1" hidden="1">
      <c r="A428" s="61" t="s">
        <v>1037</v>
      </c>
      <c r="B428" s="62" t="s">
        <v>1036</v>
      </c>
      <c r="C428" s="100"/>
      <c r="D428" s="100">
        <v>0</v>
      </c>
      <c r="E428" s="100"/>
      <c r="F428" s="100">
        <f>D428+E428</f>
        <v>0</v>
      </c>
      <c r="G428" s="100"/>
      <c r="H428" s="100">
        <f>F428+G428</f>
        <v>0</v>
      </c>
      <c r="I428" s="100"/>
      <c r="J428" s="100">
        <f>H428+I428</f>
        <v>0</v>
      </c>
      <c r="K428" s="100"/>
      <c r="L428" s="100">
        <f>J428+K428</f>
        <v>0</v>
      </c>
      <c r="M428" s="100"/>
      <c r="N428" s="100">
        <f>L428+M428</f>
        <v>0</v>
      </c>
      <c r="O428" s="100"/>
      <c r="P428" s="100">
        <f>N428+O428</f>
        <v>0</v>
      </c>
    </row>
    <row r="429" spans="1:16" s="1" customFormat="1" ht="22.5" hidden="1">
      <c r="A429" s="28" t="s">
        <v>92</v>
      </c>
      <c r="B429" s="29" t="s">
        <v>1038</v>
      </c>
      <c r="C429" s="55"/>
      <c r="D429" s="55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</row>
    <row r="430" spans="1:16" s="1" customFormat="1" ht="12.75">
      <c r="A430" s="33"/>
      <c r="B430" s="34" t="s">
        <v>416</v>
      </c>
      <c r="C430" s="40">
        <f>SUM(C431:C432)</f>
        <v>50000</v>
      </c>
      <c r="D430" s="40">
        <v>50000</v>
      </c>
      <c r="E430" s="40">
        <f aca="true" t="shared" si="237" ref="E430:J430">SUM(E431:E432)</f>
        <v>0</v>
      </c>
      <c r="F430" s="40">
        <f t="shared" si="237"/>
        <v>50000</v>
      </c>
      <c r="G430" s="40">
        <f t="shared" si="237"/>
        <v>0</v>
      </c>
      <c r="H430" s="40">
        <f t="shared" si="237"/>
        <v>50000</v>
      </c>
      <c r="I430" s="40">
        <f t="shared" si="237"/>
        <v>0</v>
      </c>
      <c r="J430" s="40">
        <f t="shared" si="237"/>
        <v>50000</v>
      </c>
      <c r="K430" s="40">
        <f aca="true" t="shared" si="238" ref="K430:P430">SUM(K431:K432)</f>
        <v>0</v>
      </c>
      <c r="L430" s="40">
        <f t="shared" si="238"/>
        <v>50000</v>
      </c>
      <c r="M430" s="40">
        <f t="shared" si="238"/>
        <v>0</v>
      </c>
      <c r="N430" s="40">
        <f t="shared" si="238"/>
        <v>50000</v>
      </c>
      <c r="O430" s="40">
        <f t="shared" si="238"/>
        <v>0</v>
      </c>
      <c r="P430" s="40">
        <f t="shared" si="238"/>
        <v>50000</v>
      </c>
    </row>
    <row r="431" spans="1:16" s="1" customFormat="1" ht="12.75" hidden="1">
      <c r="A431" s="28" t="s">
        <v>417</v>
      </c>
      <c r="B431" s="80" t="s">
        <v>418</v>
      </c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</row>
    <row r="432" spans="1:16" ht="15" customHeight="1">
      <c r="A432" s="28" t="s">
        <v>419</v>
      </c>
      <c r="B432" s="80" t="s">
        <v>130</v>
      </c>
      <c r="C432" s="30">
        <v>50000</v>
      </c>
      <c r="D432" s="30">
        <v>50000</v>
      </c>
      <c r="E432" s="30"/>
      <c r="F432" s="30">
        <f>D432+E432</f>
        <v>50000</v>
      </c>
      <c r="G432" s="30"/>
      <c r="H432" s="30">
        <f>F432+G432</f>
        <v>50000</v>
      </c>
      <c r="I432" s="30"/>
      <c r="J432" s="30">
        <f>H432+I432</f>
        <v>50000</v>
      </c>
      <c r="K432" s="30"/>
      <c r="L432" s="30">
        <f>J432+K432</f>
        <v>50000</v>
      </c>
      <c r="M432" s="30"/>
      <c r="N432" s="30">
        <f>L432+M432</f>
        <v>50000</v>
      </c>
      <c r="O432" s="30"/>
      <c r="P432" s="30">
        <f>N432+O432</f>
        <v>50000</v>
      </c>
    </row>
    <row r="433" spans="1:16" s="1" customFormat="1" ht="12" customHeight="1">
      <c r="A433" s="33"/>
      <c r="B433" s="34" t="s">
        <v>420</v>
      </c>
      <c r="C433" s="40">
        <f>SUM(C434:C436)</f>
        <v>1040000</v>
      </c>
      <c r="D433" s="40">
        <v>1040000</v>
      </c>
      <c r="E433" s="40">
        <f aca="true" t="shared" si="239" ref="E433:J433">SUM(E434:E436)</f>
        <v>0</v>
      </c>
      <c r="F433" s="40">
        <f t="shared" si="239"/>
        <v>1040000</v>
      </c>
      <c r="G433" s="40">
        <f t="shared" si="239"/>
        <v>0</v>
      </c>
      <c r="H433" s="40">
        <f t="shared" si="239"/>
        <v>1040000</v>
      </c>
      <c r="I433" s="40">
        <f t="shared" si="239"/>
        <v>0</v>
      </c>
      <c r="J433" s="40">
        <f t="shared" si="239"/>
        <v>1040000</v>
      </c>
      <c r="K433" s="40">
        <f aca="true" t="shared" si="240" ref="K433:P433">SUM(K434:K436)</f>
        <v>0</v>
      </c>
      <c r="L433" s="40">
        <f t="shared" si="240"/>
        <v>1040000</v>
      </c>
      <c r="M433" s="40">
        <f t="shared" si="240"/>
        <v>0</v>
      </c>
      <c r="N433" s="40">
        <f t="shared" si="240"/>
        <v>1040000</v>
      </c>
      <c r="O433" s="40">
        <f t="shared" si="240"/>
        <v>0</v>
      </c>
      <c r="P433" s="40">
        <f t="shared" si="240"/>
        <v>1040000</v>
      </c>
    </row>
    <row r="434" spans="1:16" s="1" customFormat="1" ht="12.75">
      <c r="A434" s="81" t="s">
        <v>421</v>
      </c>
      <c r="B434" s="64" t="s">
        <v>227</v>
      </c>
      <c r="C434" s="30">
        <v>40000</v>
      </c>
      <c r="D434" s="30">
        <v>40000</v>
      </c>
      <c r="E434" s="30"/>
      <c r="F434" s="30">
        <f>D434+E434</f>
        <v>40000</v>
      </c>
      <c r="G434" s="30"/>
      <c r="H434" s="30">
        <f>F434+G434</f>
        <v>40000</v>
      </c>
      <c r="I434" s="30"/>
      <c r="J434" s="30">
        <f>H434+I434</f>
        <v>40000</v>
      </c>
      <c r="K434" s="30"/>
      <c r="L434" s="30">
        <f>J434+K434</f>
        <v>40000</v>
      </c>
      <c r="M434" s="30"/>
      <c r="N434" s="30">
        <f>L434+M434</f>
        <v>40000</v>
      </c>
      <c r="O434" s="30"/>
      <c r="P434" s="30">
        <f>N434+O434</f>
        <v>40000</v>
      </c>
    </row>
    <row r="435" spans="1:16" s="1" customFormat="1" ht="12" customHeight="1">
      <c r="A435" s="81" t="s">
        <v>422</v>
      </c>
      <c r="B435" s="64" t="s">
        <v>423</v>
      </c>
      <c r="C435" s="30">
        <v>1000000</v>
      </c>
      <c r="D435" s="30">
        <v>1000000</v>
      </c>
      <c r="E435" s="30"/>
      <c r="F435" s="30">
        <f>D435+E435</f>
        <v>1000000</v>
      </c>
      <c r="G435" s="30"/>
      <c r="H435" s="30">
        <f>F435+G435</f>
        <v>1000000</v>
      </c>
      <c r="I435" s="30"/>
      <c r="J435" s="30">
        <f>H435+I435</f>
        <v>1000000</v>
      </c>
      <c r="K435" s="30"/>
      <c r="L435" s="30">
        <f>J435+K435</f>
        <v>1000000</v>
      </c>
      <c r="M435" s="30"/>
      <c r="N435" s="30">
        <f>L435+M435</f>
        <v>1000000</v>
      </c>
      <c r="O435" s="30"/>
      <c r="P435" s="30">
        <f>N435+O435</f>
        <v>1000000</v>
      </c>
    </row>
    <row r="436" spans="1:16" s="176" customFormat="1" ht="12.75" hidden="1">
      <c r="A436" s="173" t="s">
        <v>424</v>
      </c>
      <c r="B436" s="174" t="s">
        <v>425</v>
      </c>
      <c r="C436" s="175"/>
      <c r="D436" s="175"/>
      <c r="E436" s="175"/>
      <c r="F436" s="175"/>
      <c r="G436" s="175"/>
      <c r="H436" s="175"/>
      <c r="I436" s="175"/>
      <c r="J436" s="175"/>
      <c r="K436" s="175"/>
      <c r="L436" s="175"/>
      <c r="M436" s="175"/>
      <c r="N436" s="175"/>
      <c r="O436" s="175"/>
      <c r="P436" s="175"/>
    </row>
    <row r="437" spans="1:16" s="1" customFormat="1" ht="13.5" customHeight="1" hidden="1">
      <c r="A437" s="177"/>
      <c r="B437" s="178" t="s">
        <v>426</v>
      </c>
      <c r="C437" s="179">
        <v>0</v>
      </c>
      <c r="D437" s="179">
        <v>0</v>
      </c>
      <c r="E437" s="179">
        <f aca="true" t="shared" si="241" ref="E437:P437">SUM(E438:E438)</f>
        <v>0</v>
      </c>
      <c r="F437" s="179">
        <f t="shared" si="241"/>
        <v>0</v>
      </c>
      <c r="G437" s="179">
        <f t="shared" si="241"/>
        <v>0</v>
      </c>
      <c r="H437" s="179">
        <f t="shared" si="241"/>
        <v>0</v>
      </c>
      <c r="I437" s="179">
        <f t="shared" si="241"/>
        <v>0</v>
      </c>
      <c r="J437" s="179">
        <f t="shared" si="241"/>
        <v>0</v>
      </c>
      <c r="K437" s="179">
        <f t="shared" si="241"/>
        <v>0</v>
      </c>
      <c r="L437" s="179">
        <f t="shared" si="241"/>
        <v>0</v>
      </c>
      <c r="M437" s="179">
        <f t="shared" si="241"/>
        <v>0</v>
      </c>
      <c r="N437" s="179">
        <f t="shared" si="241"/>
        <v>0</v>
      </c>
      <c r="O437" s="179">
        <f t="shared" si="241"/>
        <v>0</v>
      </c>
      <c r="P437" s="179">
        <f t="shared" si="241"/>
        <v>0</v>
      </c>
    </row>
    <row r="438" spans="1:16" s="1" customFormat="1" ht="12.75" hidden="1">
      <c r="A438" s="173" t="s">
        <v>427</v>
      </c>
      <c r="B438" s="174" t="s">
        <v>428</v>
      </c>
      <c r="C438" s="175">
        <v>0</v>
      </c>
      <c r="D438" s="175">
        <v>0</v>
      </c>
      <c r="E438" s="175">
        <v>0</v>
      </c>
      <c r="F438" s="175">
        <v>0</v>
      </c>
      <c r="G438" s="175">
        <v>0</v>
      </c>
      <c r="H438" s="175">
        <v>0</v>
      </c>
      <c r="I438" s="175">
        <v>0</v>
      </c>
      <c r="J438" s="175">
        <v>0</v>
      </c>
      <c r="K438" s="175">
        <v>0</v>
      </c>
      <c r="L438" s="175">
        <v>0</v>
      </c>
      <c r="M438" s="175">
        <v>0</v>
      </c>
      <c r="N438" s="175">
        <v>0</v>
      </c>
      <c r="O438" s="175">
        <v>0</v>
      </c>
      <c r="P438" s="175">
        <v>0</v>
      </c>
    </row>
    <row r="439" spans="1:16" s="1" customFormat="1" ht="12.75">
      <c r="A439" s="32">
        <v>92195</v>
      </c>
      <c r="B439" s="26" t="s">
        <v>1206</v>
      </c>
      <c r="C439" s="27">
        <f aca="true" t="shared" si="242" ref="C439:N439">SUM(C440:C446)</f>
        <v>1400000</v>
      </c>
      <c r="D439" s="27">
        <f t="shared" si="242"/>
        <v>11159000</v>
      </c>
      <c r="E439" s="27">
        <f t="shared" si="242"/>
        <v>700740</v>
      </c>
      <c r="F439" s="27">
        <f t="shared" si="242"/>
        <v>11859740</v>
      </c>
      <c r="G439" s="27">
        <f t="shared" si="242"/>
        <v>0</v>
      </c>
      <c r="H439" s="27">
        <f t="shared" si="242"/>
        <v>11859740</v>
      </c>
      <c r="I439" s="27">
        <f t="shared" si="242"/>
        <v>0</v>
      </c>
      <c r="J439" s="27">
        <f t="shared" si="242"/>
        <v>11859740</v>
      </c>
      <c r="K439" s="27">
        <f t="shared" si="242"/>
        <v>0</v>
      </c>
      <c r="L439" s="27">
        <f t="shared" si="242"/>
        <v>11859740</v>
      </c>
      <c r="M439" s="27">
        <f t="shared" si="242"/>
        <v>0</v>
      </c>
      <c r="N439" s="27">
        <f t="shared" si="242"/>
        <v>11859740</v>
      </c>
      <c r="O439" s="27">
        <f>SUM(O440:O446)</f>
        <v>0</v>
      </c>
      <c r="P439" s="27">
        <f>SUM(P440:P446)</f>
        <v>11859740</v>
      </c>
    </row>
    <row r="440" spans="1:16" s="1" customFormat="1" ht="12.75">
      <c r="A440" s="28" t="s">
        <v>229</v>
      </c>
      <c r="B440" s="29" t="s">
        <v>551</v>
      </c>
      <c r="C440" s="67">
        <v>900000</v>
      </c>
      <c r="D440" s="67">
        <v>900000</v>
      </c>
      <c r="E440" s="67">
        <f>700000</f>
        <v>700000</v>
      </c>
      <c r="F440" s="67">
        <f aca="true" t="shared" si="243" ref="F440:F446">D440+E440</f>
        <v>1600000</v>
      </c>
      <c r="G440" s="67"/>
      <c r="H440" s="67">
        <f aca="true" t="shared" si="244" ref="H440:H446">F440+G440</f>
        <v>1600000</v>
      </c>
      <c r="I440" s="67"/>
      <c r="J440" s="67">
        <f aca="true" t="shared" si="245" ref="J440:J446">H440+I440</f>
        <v>1600000</v>
      </c>
      <c r="K440" s="67"/>
      <c r="L440" s="67">
        <f aca="true" t="shared" si="246" ref="L440:L446">J440+K440</f>
        <v>1600000</v>
      </c>
      <c r="M440" s="67"/>
      <c r="N440" s="67">
        <f aca="true" t="shared" si="247" ref="N440:N446">L440+M440</f>
        <v>1600000</v>
      </c>
      <c r="O440" s="67"/>
      <c r="P440" s="67">
        <f aca="true" t="shared" si="248" ref="P440:P446">N440+O440</f>
        <v>1600000</v>
      </c>
    </row>
    <row r="441" spans="1:16" s="41" customFormat="1" ht="24" customHeight="1">
      <c r="A441" s="28" t="s">
        <v>1135</v>
      </c>
      <c r="B441" s="29" t="s">
        <v>1025</v>
      </c>
      <c r="C441" s="55">
        <v>0</v>
      </c>
      <c r="D441" s="55">
        <v>9759000</v>
      </c>
      <c r="E441" s="55"/>
      <c r="F441" s="55">
        <f t="shared" si="243"/>
        <v>9759000</v>
      </c>
      <c r="G441" s="55"/>
      <c r="H441" s="55">
        <f t="shared" si="244"/>
        <v>9759000</v>
      </c>
      <c r="I441" s="55"/>
      <c r="J441" s="55">
        <f t="shared" si="245"/>
        <v>9759000</v>
      </c>
      <c r="K441" s="55"/>
      <c r="L441" s="55">
        <f t="shared" si="246"/>
        <v>9759000</v>
      </c>
      <c r="M441" s="55"/>
      <c r="N441" s="55">
        <f t="shared" si="247"/>
        <v>9759000</v>
      </c>
      <c r="O441" s="55"/>
      <c r="P441" s="55">
        <f t="shared" si="248"/>
        <v>9759000</v>
      </c>
    </row>
    <row r="442" spans="1:16" s="1" customFormat="1" ht="12.75" hidden="1">
      <c r="A442" s="28" t="s">
        <v>429</v>
      </c>
      <c r="B442" s="29" t="s">
        <v>430</v>
      </c>
      <c r="C442" s="55">
        <v>0</v>
      </c>
      <c r="D442" s="55">
        <v>0</v>
      </c>
      <c r="E442" s="30"/>
      <c r="F442" s="55">
        <f t="shared" si="243"/>
        <v>0</v>
      </c>
      <c r="G442" s="30"/>
      <c r="H442" s="55">
        <f t="shared" si="244"/>
        <v>0</v>
      </c>
      <c r="I442" s="30"/>
      <c r="J442" s="55">
        <f t="shared" si="245"/>
        <v>0</v>
      </c>
      <c r="K442" s="30"/>
      <c r="L442" s="55">
        <f t="shared" si="246"/>
        <v>0</v>
      </c>
      <c r="M442" s="30"/>
      <c r="N442" s="55">
        <f t="shared" si="247"/>
        <v>0</v>
      </c>
      <c r="O442" s="30"/>
      <c r="P442" s="55">
        <f t="shared" si="248"/>
        <v>0</v>
      </c>
    </row>
    <row r="443" spans="1:16" s="1" customFormat="1" ht="14.25" customHeight="1" hidden="1">
      <c r="A443" s="28" t="s">
        <v>67</v>
      </c>
      <c r="B443" s="29" t="s">
        <v>820</v>
      </c>
      <c r="C443" s="55">
        <v>0</v>
      </c>
      <c r="D443" s="55">
        <v>0</v>
      </c>
      <c r="E443" s="30"/>
      <c r="F443" s="55">
        <f t="shared" si="243"/>
        <v>0</v>
      </c>
      <c r="G443" s="30"/>
      <c r="H443" s="55">
        <f t="shared" si="244"/>
        <v>0</v>
      </c>
      <c r="I443" s="30"/>
      <c r="J443" s="55">
        <f t="shared" si="245"/>
        <v>0</v>
      </c>
      <c r="K443" s="30"/>
      <c r="L443" s="55">
        <f t="shared" si="246"/>
        <v>0</v>
      </c>
      <c r="M443" s="30"/>
      <c r="N443" s="55">
        <f t="shared" si="247"/>
        <v>0</v>
      </c>
      <c r="O443" s="30"/>
      <c r="P443" s="55">
        <f t="shared" si="248"/>
        <v>0</v>
      </c>
    </row>
    <row r="444" spans="1:16" s="1" customFormat="1" ht="16.5" customHeight="1" hidden="1">
      <c r="A444" s="28" t="s">
        <v>431</v>
      </c>
      <c r="B444" s="29" t="s">
        <v>432</v>
      </c>
      <c r="C444" s="55">
        <v>0</v>
      </c>
      <c r="D444" s="55">
        <v>0</v>
      </c>
      <c r="E444" s="30">
        <v>0</v>
      </c>
      <c r="F444" s="55">
        <f t="shared" si="243"/>
        <v>0</v>
      </c>
      <c r="G444" s="30">
        <v>0</v>
      </c>
      <c r="H444" s="55">
        <f t="shared" si="244"/>
        <v>0</v>
      </c>
      <c r="I444" s="30">
        <v>0</v>
      </c>
      <c r="J444" s="55">
        <f t="shared" si="245"/>
        <v>0</v>
      </c>
      <c r="K444" s="30">
        <v>0</v>
      </c>
      <c r="L444" s="55">
        <f t="shared" si="246"/>
        <v>0</v>
      </c>
      <c r="M444" s="30">
        <v>0</v>
      </c>
      <c r="N444" s="55">
        <f t="shared" si="247"/>
        <v>0</v>
      </c>
      <c r="O444" s="30">
        <v>0</v>
      </c>
      <c r="P444" s="55">
        <f t="shared" si="248"/>
        <v>0</v>
      </c>
    </row>
    <row r="445" spans="1:16" s="1" customFormat="1" ht="27.75" customHeight="1">
      <c r="A445" s="81" t="s">
        <v>92</v>
      </c>
      <c r="B445" s="64" t="s">
        <v>1151</v>
      </c>
      <c r="C445" s="55">
        <v>500000</v>
      </c>
      <c r="D445" s="55">
        <v>500000</v>
      </c>
      <c r="E445" s="30"/>
      <c r="F445" s="55">
        <f t="shared" si="243"/>
        <v>500000</v>
      </c>
      <c r="G445" s="30"/>
      <c r="H445" s="55">
        <f t="shared" si="244"/>
        <v>500000</v>
      </c>
      <c r="I445" s="30"/>
      <c r="J445" s="55">
        <f t="shared" si="245"/>
        <v>500000</v>
      </c>
      <c r="K445" s="30"/>
      <c r="L445" s="55">
        <f t="shared" si="246"/>
        <v>500000</v>
      </c>
      <c r="M445" s="30"/>
      <c r="N445" s="55">
        <f t="shared" si="247"/>
        <v>500000</v>
      </c>
      <c r="O445" s="30"/>
      <c r="P445" s="55">
        <f t="shared" si="248"/>
        <v>500000</v>
      </c>
    </row>
    <row r="446" spans="1:16" s="39" customFormat="1" ht="15" customHeight="1">
      <c r="A446" s="36"/>
      <c r="B446" s="34" t="s">
        <v>1110</v>
      </c>
      <c r="C446" s="40">
        <v>0</v>
      </c>
      <c r="D446" s="40">
        <f>D447</f>
        <v>0</v>
      </c>
      <c r="E446" s="40">
        <f>E447</f>
        <v>740</v>
      </c>
      <c r="F446" s="40">
        <f t="shared" si="243"/>
        <v>740</v>
      </c>
      <c r="G446" s="40">
        <f>G447</f>
        <v>0</v>
      </c>
      <c r="H446" s="40">
        <f t="shared" si="244"/>
        <v>740</v>
      </c>
      <c r="I446" s="40">
        <f>I447</f>
        <v>0</v>
      </c>
      <c r="J446" s="40">
        <f t="shared" si="245"/>
        <v>740</v>
      </c>
      <c r="K446" s="40">
        <f>K447</f>
        <v>0</v>
      </c>
      <c r="L446" s="40">
        <f t="shared" si="246"/>
        <v>740</v>
      </c>
      <c r="M446" s="40">
        <f>M447</f>
        <v>0</v>
      </c>
      <c r="N446" s="40">
        <f t="shared" si="247"/>
        <v>740</v>
      </c>
      <c r="O446" s="40">
        <f>O447</f>
        <v>0</v>
      </c>
      <c r="P446" s="40">
        <f t="shared" si="248"/>
        <v>740</v>
      </c>
    </row>
    <row r="447" spans="1:16" s="1" customFormat="1" ht="15.75" customHeight="1">
      <c r="A447" s="45" t="s">
        <v>67</v>
      </c>
      <c r="B447" s="43" t="s">
        <v>820</v>
      </c>
      <c r="C447" s="44">
        <v>0</v>
      </c>
      <c r="D447" s="44">
        <v>0</v>
      </c>
      <c r="E447" s="44">
        <f>740</f>
        <v>740</v>
      </c>
      <c r="F447" s="44">
        <f>D447+E447</f>
        <v>740</v>
      </c>
      <c r="G447" s="44"/>
      <c r="H447" s="44">
        <f>F447+G447</f>
        <v>740</v>
      </c>
      <c r="I447" s="44"/>
      <c r="J447" s="44">
        <f>H447+I447</f>
        <v>740</v>
      </c>
      <c r="K447" s="44"/>
      <c r="L447" s="44">
        <f>J447+K447</f>
        <v>740</v>
      </c>
      <c r="M447" s="44"/>
      <c r="N447" s="44">
        <f>L447+M447</f>
        <v>740</v>
      </c>
      <c r="O447" s="44"/>
      <c r="P447" s="44">
        <f>N447+O447</f>
        <v>740</v>
      </c>
    </row>
    <row r="448" spans="1:16" s="1" customFormat="1" ht="25.5">
      <c r="A448" s="58">
        <v>925</v>
      </c>
      <c r="B448" s="59" t="s">
        <v>434</v>
      </c>
      <c r="C448" s="60">
        <f>C449</f>
        <v>6096000</v>
      </c>
      <c r="D448" s="60">
        <v>6096000</v>
      </c>
      <c r="E448" s="60">
        <f aca="true" t="shared" si="249" ref="E448:P448">E449</f>
        <v>0</v>
      </c>
      <c r="F448" s="60">
        <f t="shared" si="249"/>
        <v>6096000</v>
      </c>
      <c r="G448" s="60">
        <f t="shared" si="249"/>
        <v>0</v>
      </c>
      <c r="H448" s="60">
        <f t="shared" si="249"/>
        <v>6096000</v>
      </c>
      <c r="I448" s="60">
        <f t="shared" si="249"/>
        <v>0</v>
      </c>
      <c r="J448" s="60">
        <f t="shared" si="249"/>
        <v>6096000</v>
      </c>
      <c r="K448" s="60">
        <f t="shared" si="249"/>
        <v>0</v>
      </c>
      <c r="L448" s="60">
        <f t="shared" si="249"/>
        <v>6096000</v>
      </c>
      <c r="M448" s="60">
        <f t="shared" si="249"/>
        <v>0</v>
      </c>
      <c r="N448" s="60">
        <f t="shared" si="249"/>
        <v>6096000</v>
      </c>
      <c r="O448" s="60">
        <f t="shared" si="249"/>
        <v>0</v>
      </c>
      <c r="P448" s="60">
        <f t="shared" si="249"/>
        <v>6096000</v>
      </c>
    </row>
    <row r="449" spans="1:16" s="1" customFormat="1" ht="12.75">
      <c r="A449" s="32">
        <v>92504</v>
      </c>
      <c r="B449" s="26" t="s">
        <v>435</v>
      </c>
      <c r="C449" s="27">
        <f>C450+C460</f>
        <v>6096000</v>
      </c>
      <c r="D449" s="27">
        <v>6096000</v>
      </c>
      <c r="E449" s="27">
        <f aca="true" t="shared" si="250" ref="E449:J449">E450+E460</f>
        <v>0</v>
      </c>
      <c r="F449" s="27">
        <f t="shared" si="250"/>
        <v>6096000</v>
      </c>
      <c r="G449" s="27">
        <f t="shared" si="250"/>
        <v>0</v>
      </c>
      <c r="H449" s="27">
        <f t="shared" si="250"/>
        <v>6096000</v>
      </c>
      <c r="I449" s="27">
        <f t="shared" si="250"/>
        <v>0</v>
      </c>
      <c r="J449" s="27">
        <f t="shared" si="250"/>
        <v>6096000</v>
      </c>
      <c r="K449" s="27">
        <f aca="true" t="shared" si="251" ref="K449:P449">K450+K460</f>
        <v>0</v>
      </c>
      <c r="L449" s="27">
        <f t="shared" si="251"/>
        <v>6096000</v>
      </c>
      <c r="M449" s="27">
        <f t="shared" si="251"/>
        <v>0</v>
      </c>
      <c r="N449" s="27">
        <f t="shared" si="251"/>
        <v>6096000</v>
      </c>
      <c r="O449" s="27">
        <f t="shared" si="251"/>
        <v>0</v>
      </c>
      <c r="P449" s="27">
        <f t="shared" si="251"/>
        <v>6096000</v>
      </c>
    </row>
    <row r="450" spans="1:16" s="1" customFormat="1" ht="12.75">
      <c r="A450" s="50"/>
      <c r="B450" s="51" t="s">
        <v>436</v>
      </c>
      <c r="C450" s="35">
        <f>SUM(C451:C459)</f>
        <v>6016000</v>
      </c>
      <c r="D450" s="35">
        <f aca="true" t="shared" si="252" ref="D450:J450">SUM(D452:D459)</f>
        <v>6016000</v>
      </c>
      <c r="E450" s="35">
        <f t="shared" si="252"/>
        <v>0</v>
      </c>
      <c r="F450" s="35">
        <f t="shared" si="252"/>
        <v>6016000</v>
      </c>
      <c r="G450" s="35">
        <f t="shared" si="252"/>
        <v>0</v>
      </c>
      <c r="H450" s="35">
        <f t="shared" si="252"/>
        <v>6016000</v>
      </c>
      <c r="I450" s="35">
        <f t="shared" si="252"/>
        <v>0</v>
      </c>
      <c r="J450" s="35">
        <f t="shared" si="252"/>
        <v>6016000</v>
      </c>
      <c r="K450" s="35">
        <f aca="true" t="shared" si="253" ref="K450:P450">SUM(K452:K459)</f>
        <v>0</v>
      </c>
      <c r="L450" s="35">
        <f t="shared" si="253"/>
        <v>6016000</v>
      </c>
      <c r="M450" s="35">
        <f t="shared" si="253"/>
        <v>0</v>
      </c>
      <c r="N450" s="35">
        <f t="shared" si="253"/>
        <v>6016000</v>
      </c>
      <c r="O450" s="35">
        <f t="shared" si="253"/>
        <v>0</v>
      </c>
      <c r="P450" s="35">
        <f t="shared" si="253"/>
        <v>6016000</v>
      </c>
    </row>
    <row r="451" spans="1:16" s="1" customFormat="1" ht="21" customHeight="1" hidden="1">
      <c r="A451" s="28" t="s">
        <v>437</v>
      </c>
      <c r="B451" s="29" t="s">
        <v>438</v>
      </c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</row>
    <row r="452" spans="1:16" s="1" customFormat="1" ht="12.75" customHeight="1">
      <c r="A452" s="28" t="s">
        <v>1048</v>
      </c>
      <c r="B452" s="29" t="s">
        <v>1049</v>
      </c>
      <c r="C452" s="30">
        <v>400000</v>
      </c>
      <c r="D452" s="30">
        <v>400000</v>
      </c>
      <c r="E452" s="30"/>
      <c r="F452" s="30">
        <f aca="true" t="shared" si="254" ref="F452:F459">D452+E452</f>
        <v>400000</v>
      </c>
      <c r="G452" s="30"/>
      <c r="H452" s="30">
        <f aca="true" t="shared" si="255" ref="H452:H459">F452+G452</f>
        <v>400000</v>
      </c>
      <c r="I452" s="30"/>
      <c r="J452" s="30">
        <f aca="true" t="shared" si="256" ref="J452:J459">H452+I452</f>
        <v>400000</v>
      </c>
      <c r="K452" s="30"/>
      <c r="L452" s="30">
        <f aca="true" t="shared" si="257" ref="L452:L459">J452+K452</f>
        <v>400000</v>
      </c>
      <c r="M452" s="30"/>
      <c r="N452" s="30">
        <f aca="true" t="shared" si="258" ref="N452:N459">L452+M452</f>
        <v>400000</v>
      </c>
      <c r="O452" s="30"/>
      <c r="P452" s="30">
        <f aca="true" t="shared" si="259" ref="P452:P459">N452+O452</f>
        <v>400000</v>
      </c>
    </row>
    <row r="453" spans="1:16" s="1" customFormat="1" ht="12.75" customHeight="1">
      <c r="A453" s="28" t="s">
        <v>439</v>
      </c>
      <c r="B453" s="29" t="s">
        <v>1057</v>
      </c>
      <c r="C453" s="30">
        <v>150000</v>
      </c>
      <c r="D453" s="30">
        <v>150000</v>
      </c>
      <c r="E453" s="30"/>
      <c r="F453" s="30">
        <f t="shared" si="254"/>
        <v>150000</v>
      </c>
      <c r="G453" s="30"/>
      <c r="H453" s="30">
        <f t="shared" si="255"/>
        <v>150000</v>
      </c>
      <c r="I453" s="30"/>
      <c r="J453" s="30">
        <f t="shared" si="256"/>
        <v>150000</v>
      </c>
      <c r="K453" s="30"/>
      <c r="L453" s="30">
        <f t="shared" si="257"/>
        <v>150000</v>
      </c>
      <c r="M453" s="30"/>
      <c r="N453" s="30">
        <f t="shared" si="258"/>
        <v>150000</v>
      </c>
      <c r="O453" s="30"/>
      <c r="P453" s="30">
        <f t="shared" si="259"/>
        <v>150000</v>
      </c>
    </row>
    <row r="454" spans="1:16" s="1" customFormat="1" ht="12.75" customHeight="1" hidden="1">
      <c r="A454" s="28" t="s">
        <v>440</v>
      </c>
      <c r="B454" s="29" t="s">
        <v>227</v>
      </c>
      <c r="C454" s="30">
        <v>0</v>
      </c>
      <c r="D454" s="30">
        <v>0</v>
      </c>
      <c r="E454" s="30"/>
      <c r="F454" s="30">
        <f t="shared" si="254"/>
        <v>0</v>
      </c>
      <c r="G454" s="30"/>
      <c r="H454" s="30">
        <f t="shared" si="255"/>
        <v>0</v>
      </c>
      <c r="I454" s="30"/>
      <c r="J454" s="30">
        <f t="shared" si="256"/>
        <v>0</v>
      </c>
      <c r="K454" s="30"/>
      <c r="L454" s="30">
        <f t="shared" si="257"/>
        <v>0</v>
      </c>
      <c r="M454" s="30"/>
      <c r="N454" s="30">
        <f t="shared" si="258"/>
        <v>0</v>
      </c>
      <c r="O454" s="30"/>
      <c r="P454" s="30">
        <f t="shared" si="259"/>
        <v>0</v>
      </c>
    </row>
    <row r="455" spans="1:16" s="1" customFormat="1" ht="12.75" customHeight="1">
      <c r="A455" s="28" t="s">
        <v>1093</v>
      </c>
      <c r="B455" s="29" t="s">
        <v>1067</v>
      </c>
      <c r="C455" s="30">
        <v>180000</v>
      </c>
      <c r="D455" s="30">
        <v>180000</v>
      </c>
      <c r="E455" s="30"/>
      <c r="F455" s="30">
        <f t="shared" si="254"/>
        <v>180000</v>
      </c>
      <c r="G455" s="30"/>
      <c r="H455" s="30">
        <f t="shared" si="255"/>
        <v>180000</v>
      </c>
      <c r="I455" s="30"/>
      <c r="J455" s="30">
        <f t="shared" si="256"/>
        <v>180000</v>
      </c>
      <c r="K455" s="30"/>
      <c r="L455" s="30">
        <f t="shared" si="257"/>
        <v>180000</v>
      </c>
      <c r="M455" s="30"/>
      <c r="N455" s="30">
        <f t="shared" si="258"/>
        <v>180000</v>
      </c>
      <c r="O455" s="30"/>
      <c r="P455" s="30">
        <f t="shared" si="259"/>
        <v>180000</v>
      </c>
    </row>
    <row r="456" spans="1:16" s="1" customFormat="1" ht="12.75" customHeight="1" hidden="1">
      <c r="A456" s="28" t="s">
        <v>441</v>
      </c>
      <c r="B456" s="29" t="s">
        <v>442</v>
      </c>
      <c r="C456" s="30">
        <v>0</v>
      </c>
      <c r="D456" s="30">
        <v>0</v>
      </c>
      <c r="E456" s="30"/>
      <c r="F456" s="30">
        <f t="shared" si="254"/>
        <v>0</v>
      </c>
      <c r="G456" s="30"/>
      <c r="H456" s="30">
        <f t="shared" si="255"/>
        <v>0</v>
      </c>
      <c r="I456" s="30"/>
      <c r="J456" s="30">
        <f t="shared" si="256"/>
        <v>0</v>
      </c>
      <c r="K456" s="30"/>
      <c r="L456" s="30">
        <f t="shared" si="257"/>
        <v>0</v>
      </c>
      <c r="M456" s="30"/>
      <c r="N456" s="30">
        <f t="shared" si="258"/>
        <v>0</v>
      </c>
      <c r="O456" s="30"/>
      <c r="P456" s="30">
        <f t="shared" si="259"/>
        <v>0</v>
      </c>
    </row>
    <row r="457" spans="1:16" s="1" customFormat="1" ht="23.25" customHeight="1">
      <c r="A457" s="28" t="s">
        <v>1050</v>
      </c>
      <c r="B457" s="29" t="s">
        <v>1150</v>
      </c>
      <c r="C457" s="30">
        <v>2500000</v>
      </c>
      <c r="D457" s="30">
        <v>2500000</v>
      </c>
      <c r="E457" s="30"/>
      <c r="F457" s="30">
        <f t="shared" si="254"/>
        <v>2500000</v>
      </c>
      <c r="G457" s="30"/>
      <c r="H457" s="30">
        <f t="shared" si="255"/>
        <v>2500000</v>
      </c>
      <c r="I457" s="30"/>
      <c r="J457" s="30">
        <f t="shared" si="256"/>
        <v>2500000</v>
      </c>
      <c r="K457" s="30"/>
      <c r="L457" s="30">
        <f t="shared" si="257"/>
        <v>2500000</v>
      </c>
      <c r="M457" s="30"/>
      <c r="N457" s="30">
        <f t="shared" si="258"/>
        <v>2500000</v>
      </c>
      <c r="O457" s="30"/>
      <c r="P457" s="30">
        <f t="shared" si="259"/>
        <v>2500000</v>
      </c>
    </row>
    <row r="458" spans="1:16" s="1" customFormat="1" ht="12.75" customHeight="1" hidden="1">
      <c r="A458" s="28" t="s">
        <v>1088</v>
      </c>
      <c r="B458" s="29" t="s">
        <v>1089</v>
      </c>
      <c r="C458" s="30">
        <v>0</v>
      </c>
      <c r="D458" s="30">
        <v>0</v>
      </c>
      <c r="E458" s="30"/>
      <c r="F458" s="30">
        <f t="shared" si="254"/>
        <v>0</v>
      </c>
      <c r="G458" s="30"/>
      <c r="H458" s="30">
        <f t="shared" si="255"/>
        <v>0</v>
      </c>
      <c r="I458" s="30"/>
      <c r="J458" s="30">
        <f t="shared" si="256"/>
        <v>0</v>
      </c>
      <c r="K458" s="30"/>
      <c r="L458" s="30">
        <f t="shared" si="257"/>
        <v>0</v>
      </c>
      <c r="M458" s="30"/>
      <c r="N458" s="30">
        <f t="shared" si="258"/>
        <v>0</v>
      </c>
      <c r="O458" s="30"/>
      <c r="P458" s="30">
        <f t="shared" si="259"/>
        <v>0</v>
      </c>
    </row>
    <row r="459" spans="1:16" s="1" customFormat="1" ht="12.75" customHeight="1">
      <c r="A459" s="36" t="s">
        <v>54</v>
      </c>
      <c r="B459" s="29" t="s">
        <v>384</v>
      </c>
      <c r="C459" s="30">
        <v>2786000</v>
      </c>
      <c r="D459" s="30">
        <v>2786000</v>
      </c>
      <c r="E459" s="30"/>
      <c r="F459" s="30">
        <f t="shared" si="254"/>
        <v>2786000</v>
      </c>
      <c r="G459" s="30"/>
      <c r="H459" s="30">
        <f t="shared" si="255"/>
        <v>2786000</v>
      </c>
      <c r="I459" s="30"/>
      <c r="J459" s="30">
        <f t="shared" si="256"/>
        <v>2786000</v>
      </c>
      <c r="K459" s="30"/>
      <c r="L459" s="30">
        <f t="shared" si="257"/>
        <v>2786000</v>
      </c>
      <c r="M459" s="30"/>
      <c r="N459" s="30">
        <f t="shared" si="258"/>
        <v>2786000</v>
      </c>
      <c r="O459" s="30"/>
      <c r="P459" s="30">
        <f t="shared" si="259"/>
        <v>2786000</v>
      </c>
    </row>
    <row r="460" spans="1:16" s="1" customFormat="1" ht="12.75" customHeight="1">
      <c r="A460" s="33"/>
      <c r="B460" s="34" t="s">
        <v>444</v>
      </c>
      <c r="C460" s="40">
        <f>SUM(C461:C467)</f>
        <v>80000</v>
      </c>
      <c r="D460" s="40">
        <v>80000</v>
      </c>
      <c r="E460" s="40">
        <f aca="true" t="shared" si="260" ref="E460:J460">SUM(E461:E467)</f>
        <v>0</v>
      </c>
      <c r="F460" s="40">
        <f t="shared" si="260"/>
        <v>80000</v>
      </c>
      <c r="G460" s="40">
        <f t="shared" si="260"/>
        <v>0</v>
      </c>
      <c r="H460" s="40">
        <f t="shared" si="260"/>
        <v>80000</v>
      </c>
      <c r="I460" s="40">
        <f t="shared" si="260"/>
        <v>0</v>
      </c>
      <c r="J460" s="40">
        <f t="shared" si="260"/>
        <v>80000</v>
      </c>
      <c r="K460" s="40">
        <f aca="true" t="shared" si="261" ref="K460:P460">SUM(K461:K467)</f>
        <v>0</v>
      </c>
      <c r="L460" s="40">
        <f t="shared" si="261"/>
        <v>80000</v>
      </c>
      <c r="M460" s="40">
        <f t="shared" si="261"/>
        <v>0</v>
      </c>
      <c r="N460" s="40">
        <f t="shared" si="261"/>
        <v>80000</v>
      </c>
      <c r="O460" s="40">
        <f t="shared" si="261"/>
        <v>0</v>
      </c>
      <c r="P460" s="40">
        <f t="shared" si="261"/>
        <v>80000</v>
      </c>
    </row>
    <row r="461" spans="1:16" s="1" customFormat="1" ht="12.75" customHeight="1" hidden="1">
      <c r="A461" s="28" t="s">
        <v>445</v>
      </c>
      <c r="B461" s="29" t="s">
        <v>503</v>
      </c>
      <c r="C461" s="30">
        <v>0</v>
      </c>
      <c r="D461" s="30">
        <v>0</v>
      </c>
      <c r="E461" s="30"/>
      <c r="F461" s="30">
        <f>D461+E461</f>
        <v>0</v>
      </c>
      <c r="G461" s="30"/>
      <c r="H461" s="30">
        <f>F461+G461</f>
        <v>0</v>
      </c>
      <c r="I461" s="30"/>
      <c r="J461" s="30">
        <f>H461+I461</f>
        <v>0</v>
      </c>
      <c r="K461" s="30"/>
      <c r="L461" s="30">
        <f>J461+K461</f>
        <v>0</v>
      </c>
      <c r="M461" s="30"/>
      <c r="N461" s="30">
        <f>L461+M461</f>
        <v>0</v>
      </c>
      <c r="O461" s="30"/>
      <c r="P461" s="30">
        <f>N461+O461</f>
        <v>0</v>
      </c>
    </row>
    <row r="462" spans="1:16" s="1" customFormat="1" ht="12.75" customHeight="1" hidden="1">
      <c r="A462" s="28" t="s">
        <v>504</v>
      </c>
      <c r="B462" s="29" t="s">
        <v>505</v>
      </c>
      <c r="C462" s="30">
        <v>0</v>
      </c>
      <c r="D462" s="30">
        <v>0</v>
      </c>
      <c r="E462" s="30"/>
      <c r="F462" s="30">
        <f>D462+E462</f>
        <v>0</v>
      </c>
      <c r="G462" s="30"/>
      <c r="H462" s="30">
        <f>F462+G462</f>
        <v>0</v>
      </c>
      <c r="I462" s="30"/>
      <c r="J462" s="30">
        <f>H462+I462</f>
        <v>0</v>
      </c>
      <c r="K462" s="30"/>
      <c r="L462" s="30">
        <f>J462+K462</f>
        <v>0</v>
      </c>
      <c r="M462" s="30"/>
      <c r="N462" s="30">
        <f>L462+M462</f>
        <v>0</v>
      </c>
      <c r="O462" s="30"/>
      <c r="P462" s="30">
        <f>N462+O462</f>
        <v>0</v>
      </c>
    </row>
    <row r="463" spans="1:16" s="1" customFormat="1" ht="12.75" customHeight="1" hidden="1">
      <c r="A463" s="28" t="s">
        <v>506</v>
      </c>
      <c r="B463" s="29" t="s">
        <v>507</v>
      </c>
      <c r="C463" s="30">
        <v>0</v>
      </c>
      <c r="D463" s="30">
        <v>0</v>
      </c>
      <c r="E463" s="30"/>
      <c r="F463" s="30">
        <f>D463+E463</f>
        <v>0</v>
      </c>
      <c r="G463" s="30"/>
      <c r="H463" s="30">
        <f>F463+G463</f>
        <v>0</v>
      </c>
      <c r="I463" s="30"/>
      <c r="J463" s="30">
        <f>H463+I463</f>
        <v>0</v>
      </c>
      <c r="K463" s="30"/>
      <c r="L463" s="30">
        <f>J463+K463</f>
        <v>0</v>
      </c>
      <c r="M463" s="30"/>
      <c r="N463" s="30">
        <f>L463+M463</f>
        <v>0</v>
      </c>
      <c r="O463" s="30"/>
      <c r="P463" s="30">
        <f>N463+O463</f>
        <v>0</v>
      </c>
    </row>
    <row r="464" spans="1:16" s="1" customFormat="1" ht="12.75" customHeight="1" hidden="1">
      <c r="A464" s="28" t="s">
        <v>1051</v>
      </c>
      <c r="B464" s="29" t="s">
        <v>1067</v>
      </c>
      <c r="C464" s="30">
        <v>0</v>
      </c>
      <c r="D464" s="30">
        <v>0</v>
      </c>
      <c r="E464" s="30"/>
      <c r="F464" s="30">
        <f>D464+E464</f>
        <v>0</v>
      </c>
      <c r="G464" s="30"/>
      <c r="H464" s="30">
        <f>F464+G464</f>
        <v>0</v>
      </c>
      <c r="I464" s="30"/>
      <c r="J464" s="30">
        <f>H464+I464</f>
        <v>0</v>
      </c>
      <c r="K464" s="30"/>
      <c r="L464" s="30">
        <f>J464+K464</f>
        <v>0</v>
      </c>
      <c r="M464" s="30"/>
      <c r="N464" s="30">
        <f>L464+M464</f>
        <v>0</v>
      </c>
      <c r="O464" s="30"/>
      <c r="P464" s="30">
        <f>N464+O464</f>
        <v>0</v>
      </c>
    </row>
    <row r="465" spans="1:16" ht="12.75" hidden="1">
      <c r="A465" s="28" t="s">
        <v>508</v>
      </c>
      <c r="B465" s="29" t="s">
        <v>509</v>
      </c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</row>
    <row r="466" spans="1:16" ht="12.75">
      <c r="A466" s="28" t="s">
        <v>885</v>
      </c>
      <c r="B466" s="29" t="s">
        <v>886</v>
      </c>
      <c r="C466" s="30">
        <v>80000</v>
      </c>
      <c r="D466" s="30">
        <v>80000</v>
      </c>
      <c r="E466" s="30"/>
      <c r="F466" s="30">
        <f>D466+E466</f>
        <v>80000</v>
      </c>
      <c r="G466" s="30"/>
      <c r="H466" s="30">
        <f>F466+G466</f>
        <v>80000</v>
      </c>
      <c r="I466" s="30"/>
      <c r="J466" s="30">
        <f>H466+I466</f>
        <v>80000</v>
      </c>
      <c r="K466" s="30"/>
      <c r="L466" s="30">
        <f>J466+K466</f>
        <v>80000</v>
      </c>
      <c r="M466" s="30"/>
      <c r="N466" s="30">
        <f>L466+M466</f>
        <v>80000</v>
      </c>
      <c r="O466" s="30"/>
      <c r="P466" s="30">
        <f>N466+O466</f>
        <v>80000</v>
      </c>
    </row>
    <row r="467" spans="1:16" ht="12.75" hidden="1">
      <c r="A467" s="45" t="s">
        <v>208</v>
      </c>
      <c r="B467" s="29" t="s">
        <v>209</v>
      </c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</row>
    <row r="468" spans="1:16" s="1" customFormat="1" ht="12.75">
      <c r="A468" s="31">
        <v>926</v>
      </c>
      <c r="B468" s="23" t="s">
        <v>510</v>
      </c>
      <c r="C468" s="24">
        <f>SUM(C514,C496,C469)</f>
        <v>374971174</v>
      </c>
      <c r="D468" s="24">
        <v>384792174</v>
      </c>
      <c r="E468" s="24">
        <f aca="true" t="shared" si="262" ref="E468:J468">SUM(E514,E496,E469)</f>
        <v>34311</v>
      </c>
      <c r="F468" s="24">
        <f t="shared" si="262"/>
        <v>384826485</v>
      </c>
      <c r="G468" s="24">
        <f t="shared" si="262"/>
        <v>0</v>
      </c>
      <c r="H468" s="24">
        <f t="shared" si="262"/>
        <v>384826485</v>
      </c>
      <c r="I468" s="24">
        <f t="shared" si="262"/>
        <v>95915574</v>
      </c>
      <c r="J468" s="24">
        <f t="shared" si="262"/>
        <v>480742059</v>
      </c>
      <c r="K468" s="24">
        <f aca="true" t="shared" si="263" ref="K468:P468">SUM(K514,K496,K469)</f>
        <v>0</v>
      </c>
      <c r="L468" s="24">
        <f t="shared" si="263"/>
        <v>480742059</v>
      </c>
      <c r="M468" s="24">
        <f t="shared" si="263"/>
        <v>37507</v>
      </c>
      <c r="N468" s="24">
        <f t="shared" si="263"/>
        <v>480779566</v>
      </c>
      <c r="O468" s="24">
        <f t="shared" si="263"/>
        <v>0</v>
      </c>
      <c r="P468" s="24">
        <f t="shared" si="263"/>
        <v>480779566</v>
      </c>
    </row>
    <row r="469" spans="1:16" s="1" customFormat="1" ht="12.75">
      <c r="A469" s="32">
        <v>92601</v>
      </c>
      <c r="B469" s="26" t="s">
        <v>511</v>
      </c>
      <c r="C469" s="27">
        <f>SUM(C470:C478)+C479</f>
        <v>11165569</v>
      </c>
      <c r="D469" s="27">
        <v>11165569</v>
      </c>
      <c r="E469" s="27">
        <f aca="true" t="shared" si="264" ref="E469:J469">SUM(E470:E478)+E479</f>
        <v>34311</v>
      </c>
      <c r="F469" s="27">
        <f t="shared" si="264"/>
        <v>11199880</v>
      </c>
      <c r="G469" s="27">
        <f t="shared" si="264"/>
        <v>0</v>
      </c>
      <c r="H469" s="27">
        <f t="shared" si="264"/>
        <v>11199880</v>
      </c>
      <c r="I469" s="27">
        <f t="shared" si="264"/>
        <v>0</v>
      </c>
      <c r="J469" s="27">
        <f t="shared" si="264"/>
        <v>11199880</v>
      </c>
      <c r="K469" s="27">
        <f aca="true" t="shared" si="265" ref="K469:P469">SUM(K470:K478)+K479</f>
        <v>0</v>
      </c>
      <c r="L469" s="27">
        <f t="shared" si="265"/>
        <v>11199880</v>
      </c>
      <c r="M469" s="27">
        <f t="shared" si="265"/>
        <v>31587</v>
      </c>
      <c r="N469" s="27">
        <f t="shared" si="265"/>
        <v>11231467</v>
      </c>
      <c r="O469" s="27">
        <f t="shared" si="265"/>
        <v>0</v>
      </c>
      <c r="P469" s="27">
        <f t="shared" si="265"/>
        <v>11231467</v>
      </c>
    </row>
    <row r="470" spans="1:16" s="41" customFormat="1" ht="11.25">
      <c r="A470" s="61" t="s">
        <v>1040</v>
      </c>
      <c r="B470" s="62" t="s">
        <v>235</v>
      </c>
      <c r="C470" s="100">
        <v>1600000</v>
      </c>
      <c r="D470" s="100">
        <v>1600000</v>
      </c>
      <c r="E470" s="100"/>
      <c r="F470" s="100">
        <f aca="true" t="shared" si="266" ref="F470:F477">D470+E470</f>
        <v>1600000</v>
      </c>
      <c r="G470" s="100"/>
      <c r="H470" s="100">
        <f aca="true" t="shared" si="267" ref="H470:H477">F470+G470</f>
        <v>1600000</v>
      </c>
      <c r="I470" s="100"/>
      <c r="J470" s="100">
        <f aca="true" t="shared" si="268" ref="J470:J477">H470+I470</f>
        <v>1600000</v>
      </c>
      <c r="K470" s="100"/>
      <c r="L470" s="100">
        <f aca="true" t="shared" si="269" ref="L470:L477">J470+K470</f>
        <v>1600000</v>
      </c>
      <c r="M470" s="100"/>
      <c r="N470" s="100">
        <f aca="true" t="shared" si="270" ref="N470:N477">L470+M470</f>
        <v>1600000</v>
      </c>
      <c r="O470" s="100"/>
      <c r="P470" s="100">
        <f aca="true" t="shared" si="271" ref="P470:P477">N470+O470</f>
        <v>1600000</v>
      </c>
    </row>
    <row r="471" spans="1:16" s="41" customFormat="1" ht="20.25" customHeight="1">
      <c r="A471" s="28" t="s">
        <v>693</v>
      </c>
      <c r="B471" s="98" t="s">
        <v>473</v>
      </c>
      <c r="C471" s="55">
        <v>1500000</v>
      </c>
      <c r="D471" s="55">
        <v>1500000</v>
      </c>
      <c r="E471" s="55"/>
      <c r="F471" s="55">
        <f t="shared" si="266"/>
        <v>1500000</v>
      </c>
      <c r="G471" s="55"/>
      <c r="H471" s="55">
        <f t="shared" si="267"/>
        <v>1500000</v>
      </c>
      <c r="I471" s="55"/>
      <c r="J471" s="55">
        <f t="shared" si="268"/>
        <v>1500000</v>
      </c>
      <c r="K471" s="55"/>
      <c r="L471" s="55">
        <f t="shared" si="269"/>
        <v>1500000</v>
      </c>
      <c r="M471" s="55"/>
      <c r="N471" s="55">
        <f t="shared" si="270"/>
        <v>1500000</v>
      </c>
      <c r="O471" s="55"/>
      <c r="P471" s="55">
        <f t="shared" si="271"/>
        <v>1500000</v>
      </c>
    </row>
    <row r="472" spans="1:16" s="41" customFormat="1" ht="16.5" customHeight="1">
      <c r="A472" s="28" t="s">
        <v>474</v>
      </c>
      <c r="B472" s="98" t="s">
        <v>475</v>
      </c>
      <c r="C472" s="55">
        <v>1500000</v>
      </c>
      <c r="D472" s="55">
        <v>1500000</v>
      </c>
      <c r="E472" s="55"/>
      <c r="F472" s="55">
        <f t="shared" si="266"/>
        <v>1500000</v>
      </c>
      <c r="G472" s="55"/>
      <c r="H472" s="55">
        <f t="shared" si="267"/>
        <v>1500000</v>
      </c>
      <c r="I472" s="55"/>
      <c r="J472" s="55">
        <f t="shared" si="268"/>
        <v>1500000</v>
      </c>
      <c r="K472" s="55"/>
      <c r="L472" s="55">
        <f t="shared" si="269"/>
        <v>1500000</v>
      </c>
      <c r="M472" s="55"/>
      <c r="N472" s="55">
        <f t="shared" si="270"/>
        <v>1500000</v>
      </c>
      <c r="O472" s="55"/>
      <c r="P472" s="55">
        <f t="shared" si="271"/>
        <v>1500000</v>
      </c>
    </row>
    <row r="473" spans="1:16" s="41" customFormat="1" ht="19.5" customHeight="1">
      <c r="A473" s="28" t="s">
        <v>476</v>
      </c>
      <c r="B473" s="98" t="s">
        <v>477</v>
      </c>
      <c r="C473" s="55">
        <v>1500000</v>
      </c>
      <c r="D473" s="55">
        <v>1500000</v>
      </c>
      <c r="E473" s="55"/>
      <c r="F473" s="55">
        <f t="shared" si="266"/>
        <v>1500000</v>
      </c>
      <c r="G473" s="55"/>
      <c r="H473" s="55">
        <f t="shared" si="267"/>
        <v>1500000</v>
      </c>
      <c r="I473" s="55"/>
      <c r="J473" s="55">
        <f t="shared" si="268"/>
        <v>1500000</v>
      </c>
      <c r="K473" s="55"/>
      <c r="L473" s="55">
        <f t="shared" si="269"/>
        <v>1500000</v>
      </c>
      <c r="M473" s="55"/>
      <c r="N473" s="55">
        <f t="shared" si="270"/>
        <v>1500000</v>
      </c>
      <c r="O473" s="55"/>
      <c r="P473" s="55">
        <f t="shared" si="271"/>
        <v>1500000</v>
      </c>
    </row>
    <row r="474" spans="1:16" s="41" customFormat="1" ht="11.25">
      <c r="A474" s="28" t="s">
        <v>478</v>
      </c>
      <c r="B474" s="98" t="s">
        <v>479</v>
      </c>
      <c r="C474" s="55">
        <v>1500000</v>
      </c>
      <c r="D474" s="55">
        <v>1500000</v>
      </c>
      <c r="E474" s="55"/>
      <c r="F474" s="55">
        <f t="shared" si="266"/>
        <v>1500000</v>
      </c>
      <c r="G474" s="55"/>
      <c r="H474" s="55">
        <f t="shared" si="267"/>
        <v>1500000</v>
      </c>
      <c r="I474" s="55"/>
      <c r="J474" s="55">
        <f t="shared" si="268"/>
        <v>1500000</v>
      </c>
      <c r="K474" s="55"/>
      <c r="L474" s="55">
        <f t="shared" si="269"/>
        <v>1500000</v>
      </c>
      <c r="M474" s="55"/>
      <c r="N474" s="55">
        <f t="shared" si="270"/>
        <v>1500000</v>
      </c>
      <c r="O474" s="55"/>
      <c r="P474" s="55">
        <f t="shared" si="271"/>
        <v>1500000</v>
      </c>
    </row>
    <row r="475" spans="1:16" s="41" customFormat="1" ht="11.25">
      <c r="A475" s="28" t="s">
        <v>480</v>
      </c>
      <c r="B475" s="98" t="s">
        <v>481</v>
      </c>
      <c r="C475" s="55">
        <v>1500000</v>
      </c>
      <c r="D475" s="55">
        <v>1500000</v>
      </c>
      <c r="E475" s="55"/>
      <c r="F475" s="55">
        <f t="shared" si="266"/>
        <v>1500000</v>
      </c>
      <c r="G475" s="55"/>
      <c r="H475" s="55">
        <f t="shared" si="267"/>
        <v>1500000</v>
      </c>
      <c r="I475" s="55"/>
      <c r="J475" s="55">
        <f t="shared" si="268"/>
        <v>1500000</v>
      </c>
      <c r="K475" s="55"/>
      <c r="L475" s="55">
        <f t="shared" si="269"/>
        <v>1500000</v>
      </c>
      <c r="M475" s="55"/>
      <c r="N475" s="55">
        <f t="shared" si="270"/>
        <v>1500000</v>
      </c>
      <c r="O475" s="55"/>
      <c r="P475" s="55">
        <f t="shared" si="271"/>
        <v>1500000</v>
      </c>
    </row>
    <row r="476" spans="1:16" s="41" customFormat="1" ht="22.5">
      <c r="A476" s="28" t="s">
        <v>482</v>
      </c>
      <c r="B476" s="98" t="s">
        <v>483</v>
      </c>
      <c r="C476" s="55">
        <v>1500000</v>
      </c>
      <c r="D476" s="55">
        <v>1500000</v>
      </c>
      <c r="E476" s="55"/>
      <c r="F476" s="55">
        <f t="shared" si="266"/>
        <v>1500000</v>
      </c>
      <c r="G476" s="55"/>
      <c r="H476" s="55">
        <f t="shared" si="267"/>
        <v>1500000</v>
      </c>
      <c r="I476" s="55"/>
      <c r="J476" s="55">
        <f t="shared" si="268"/>
        <v>1500000</v>
      </c>
      <c r="K476" s="55"/>
      <c r="L476" s="55">
        <f t="shared" si="269"/>
        <v>1500000</v>
      </c>
      <c r="M476" s="55"/>
      <c r="N476" s="55">
        <f t="shared" si="270"/>
        <v>1500000</v>
      </c>
      <c r="O476" s="55"/>
      <c r="P476" s="55">
        <f t="shared" si="271"/>
        <v>1500000</v>
      </c>
    </row>
    <row r="477" spans="1:16" s="41" customFormat="1" ht="11.25" hidden="1">
      <c r="A477" s="28" t="s">
        <v>693</v>
      </c>
      <c r="B477" s="98" t="s">
        <v>694</v>
      </c>
      <c r="C477" s="55">
        <v>0</v>
      </c>
      <c r="D477" s="55">
        <v>0</v>
      </c>
      <c r="E477" s="55"/>
      <c r="F477" s="55">
        <f t="shared" si="266"/>
        <v>0</v>
      </c>
      <c r="G477" s="55"/>
      <c r="H477" s="55">
        <f t="shared" si="267"/>
        <v>0</v>
      </c>
      <c r="I477" s="55"/>
      <c r="J477" s="55">
        <f t="shared" si="268"/>
        <v>0</v>
      </c>
      <c r="K477" s="55"/>
      <c r="L477" s="55">
        <f t="shared" si="269"/>
        <v>0</v>
      </c>
      <c r="M477" s="55"/>
      <c r="N477" s="55">
        <f t="shared" si="270"/>
        <v>0</v>
      </c>
      <c r="O477" s="55"/>
      <c r="P477" s="55">
        <f t="shared" si="271"/>
        <v>0</v>
      </c>
    </row>
    <row r="478" spans="1:16" s="41" customFormat="1" ht="15.75" customHeight="1" hidden="1">
      <c r="A478" s="28" t="s">
        <v>210</v>
      </c>
      <c r="B478" s="98" t="s">
        <v>443</v>
      </c>
      <c r="C478" s="55"/>
      <c r="D478" s="55"/>
      <c r="E478" s="55"/>
      <c r="F478" s="55"/>
      <c r="G478" s="55"/>
      <c r="H478" s="55"/>
      <c r="I478" s="55"/>
      <c r="J478" s="55"/>
      <c r="K478" s="55"/>
      <c r="L478" s="55"/>
      <c r="M478" s="55"/>
      <c r="N478" s="55"/>
      <c r="O478" s="55"/>
      <c r="P478" s="55"/>
    </row>
    <row r="479" spans="1:16" s="39" customFormat="1" ht="12.75">
      <c r="A479" s="148"/>
      <c r="B479" s="88" t="s">
        <v>354</v>
      </c>
      <c r="C479" s="149">
        <f>SUM(C480:C495)</f>
        <v>565569</v>
      </c>
      <c r="D479" s="149">
        <v>565569</v>
      </c>
      <c r="E479" s="149">
        <f>SUM(E480:E495)</f>
        <v>34311</v>
      </c>
      <c r="F479" s="149">
        <f>SUM(F480:F495)</f>
        <v>599880</v>
      </c>
      <c r="G479" s="149"/>
      <c r="H479" s="149">
        <f>SUM(H480:H495)</f>
        <v>599880</v>
      </c>
      <c r="I479" s="149"/>
      <c r="J479" s="149">
        <f>SUM(J480:J495)</f>
        <v>599880</v>
      </c>
      <c r="K479" s="149"/>
      <c r="L479" s="149">
        <f>SUM(L480:L495)</f>
        <v>599880</v>
      </c>
      <c r="M479" s="149">
        <f>SUM(M480:M495)</f>
        <v>31587</v>
      </c>
      <c r="N479" s="149">
        <f>SUM(N480:N495)</f>
        <v>631467</v>
      </c>
      <c r="O479" s="149">
        <f>SUM(O480:O495)</f>
        <v>0</v>
      </c>
      <c r="P479" s="149">
        <f>SUM(P480:P495)</f>
        <v>631467</v>
      </c>
    </row>
    <row r="480" spans="1:16" s="82" customFormat="1" ht="12" customHeight="1">
      <c r="A480" s="28" t="s">
        <v>575</v>
      </c>
      <c r="B480" s="29" t="s">
        <v>576</v>
      </c>
      <c r="C480" s="30">
        <v>92700</v>
      </c>
      <c r="D480" s="30">
        <v>92700</v>
      </c>
      <c r="E480" s="30"/>
      <c r="F480" s="30">
        <f>D480+E480</f>
        <v>92700</v>
      </c>
      <c r="G480" s="30"/>
      <c r="H480" s="30">
        <f>F480+G480</f>
        <v>92700</v>
      </c>
      <c r="I480" s="30"/>
      <c r="J480" s="30">
        <f>H480+I480</f>
        <v>92700</v>
      </c>
      <c r="K480" s="30"/>
      <c r="L480" s="30">
        <f>J480+K480</f>
        <v>92700</v>
      </c>
      <c r="M480" s="30"/>
      <c r="N480" s="30">
        <f>L480+M480</f>
        <v>92700</v>
      </c>
      <c r="O480" s="30"/>
      <c r="P480" s="30">
        <f>N480+O480</f>
        <v>92700</v>
      </c>
    </row>
    <row r="481" spans="1:16" s="82" customFormat="1" ht="21" customHeight="1">
      <c r="A481" s="28" t="s">
        <v>577</v>
      </c>
      <c r="B481" s="29" t="s">
        <v>578</v>
      </c>
      <c r="C481" s="30">
        <v>250000</v>
      </c>
      <c r="D481" s="30">
        <v>250000</v>
      </c>
      <c r="E481" s="30"/>
      <c r="F481" s="30">
        <f>D481+E481</f>
        <v>250000</v>
      </c>
      <c r="G481" s="30"/>
      <c r="H481" s="30">
        <f>F481+G481</f>
        <v>250000</v>
      </c>
      <c r="I481" s="30"/>
      <c r="J481" s="30">
        <f>H481+I481</f>
        <v>250000</v>
      </c>
      <c r="K481" s="30"/>
      <c r="L481" s="30">
        <f>J481+K481</f>
        <v>250000</v>
      </c>
      <c r="M481" s="30"/>
      <c r="N481" s="30">
        <f>L481+M481</f>
        <v>250000</v>
      </c>
      <c r="O481" s="30"/>
      <c r="P481" s="30">
        <f>N481+O481</f>
        <v>250000</v>
      </c>
    </row>
    <row r="482" spans="1:16" s="82" customFormat="1" ht="12" customHeight="1">
      <c r="A482" s="28" t="s">
        <v>579</v>
      </c>
      <c r="B482" s="29" t="s">
        <v>580</v>
      </c>
      <c r="C482" s="30">
        <v>25600</v>
      </c>
      <c r="D482" s="30">
        <v>25600</v>
      </c>
      <c r="E482" s="30"/>
      <c r="F482" s="30">
        <f>D482+E482</f>
        <v>25600</v>
      </c>
      <c r="G482" s="30"/>
      <c r="H482" s="30">
        <f>F482+G482</f>
        <v>25600</v>
      </c>
      <c r="I482" s="30"/>
      <c r="J482" s="30">
        <f>H482+I482</f>
        <v>25600</v>
      </c>
      <c r="K482" s="30"/>
      <c r="L482" s="30">
        <f>J482+K482</f>
        <v>25600</v>
      </c>
      <c r="M482" s="30">
        <v>-6313</v>
      </c>
      <c r="N482" s="30">
        <f>L482+M482</f>
        <v>19287</v>
      </c>
      <c r="O482" s="30"/>
      <c r="P482" s="30">
        <f>N482+O482</f>
        <v>19287</v>
      </c>
    </row>
    <row r="483" spans="1:16" s="82" customFormat="1" ht="12" customHeight="1">
      <c r="A483" s="28" t="s">
        <v>7</v>
      </c>
      <c r="B483" s="29" t="s">
        <v>8</v>
      </c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>
        <v>14400</v>
      </c>
      <c r="N483" s="30">
        <f>L483+M483</f>
        <v>14400</v>
      </c>
      <c r="O483" s="30"/>
      <c r="P483" s="30">
        <f>N483+O483</f>
        <v>14400</v>
      </c>
    </row>
    <row r="484" spans="1:16" s="82" customFormat="1" ht="12" customHeight="1">
      <c r="A484" s="28" t="s">
        <v>581</v>
      </c>
      <c r="B484" s="29" t="s">
        <v>512</v>
      </c>
      <c r="C484" s="30">
        <v>22580</v>
      </c>
      <c r="D484" s="30">
        <v>22580</v>
      </c>
      <c r="E484" s="30"/>
      <c r="F484" s="30">
        <f>D484+E484</f>
        <v>22580</v>
      </c>
      <c r="G484" s="30"/>
      <c r="H484" s="30">
        <f>F484+G484</f>
        <v>22580</v>
      </c>
      <c r="I484" s="30"/>
      <c r="J484" s="30">
        <f>H484+I484</f>
        <v>22580</v>
      </c>
      <c r="K484" s="30"/>
      <c r="L484" s="30">
        <f>J484+K484</f>
        <v>22580</v>
      </c>
      <c r="M484" s="30"/>
      <c r="N484" s="30">
        <f>L484+M484</f>
        <v>22580</v>
      </c>
      <c r="O484" s="30"/>
      <c r="P484" s="30">
        <f>N484+O484</f>
        <v>22580</v>
      </c>
    </row>
    <row r="485" spans="1:16" s="1" customFormat="1" ht="18" customHeight="1">
      <c r="A485" s="28" t="s">
        <v>584</v>
      </c>
      <c r="B485" s="29" t="s">
        <v>585</v>
      </c>
      <c r="C485" s="30">
        <v>50000</v>
      </c>
      <c r="D485" s="30">
        <v>50000</v>
      </c>
      <c r="E485" s="30"/>
      <c r="F485" s="30">
        <f aca="true" t="shared" si="272" ref="F485:F494">D485+E485</f>
        <v>50000</v>
      </c>
      <c r="G485" s="30"/>
      <c r="H485" s="30">
        <f aca="true" t="shared" si="273" ref="H485:H494">F485+G485</f>
        <v>50000</v>
      </c>
      <c r="I485" s="30"/>
      <c r="J485" s="30">
        <f aca="true" t="shared" si="274" ref="J485:J494">H485+I485</f>
        <v>50000</v>
      </c>
      <c r="K485" s="30"/>
      <c r="L485" s="30">
        <f aca="true" t="shared" si="275" ref="L485:L494">J485+K485</f>
        <v>50000</v>
      </c>
      <c r="M485" s="30">
        <v>10000</v>
      </c>
      <c r="N485" s="30">
        <f aca="true" t="shared" si="276" ref="N485:N494">L485+M485</f>
        <v>60000</v>
      </c>
      <c r="O485" s="30"/>
      <c r="P485" s="30">
        <f aca="true" t="shared" si="277" ref="P485:P494">N485+O485</f>
        <v>60000</v>
      </c>
    </row>
    <row r="486" spans="1:16" s="1" customFormat="1" ht="15.75" customHeight="1">
      <c r="A486" s="28" t="s">
        <v>586</v>
      </c>
      <c r="B486" s="37" t="s">
        <v>587</v>
      </c>
      <c r="C486" s="30">
        <v>50000</v>
      </c>
      <c r="D486" s="30">
        <v>50000</v>
      </c>
      <c r="E486" s="30"/>
      <c r="F486" s="30">
        <f t="shared" si="272"/>
        <v>50000</v>
      </c>
      <c r="G486" s="30"/>
      <c r="H486" s="30">
        <f t="shared" si="273"/>
        <v>50000</v>
      </c>
      <c r="I486" s="30"/>
      <c r="J486" s="30">
        <f t="shared" si="274"/>
        <v>50000</v>
      </c>
      <c r="K486" s="30"/>
      <c r="L486" s="30">
        <f t="shared" si="275"/>
        <v>50000</v>
      </c>
      <c r="M486" s="30"/>
      <c r="N486" s="30">
        <f t="shared" si="276"/>
        <v>50000</v>
      </c>
      <c r="O486" s="30"/>
      <c r="P486" s="30">
        <f t="shared" si="277"/>
        <v>50000</v>
      </c>
    </row>
    <row r="487" spans="1:16" s="1" customFormat="1" ht="15.75" customHeight="1">
      <c r="A487" s="28" t="s">
        <v>9</v>
      </c>
      <c r="B487" s="29" t="s">
        <v>10</v>
      </c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>
        <v>13500</v>
      </c>
      <c r="N487" s="30">
        <f t="shared" si="276"/>
        <v>13500</v>
      </c>
      <c r="O487" s="30"/>
      <c r="P487" s="30">
        <f t="shared" si="277"/>
        <v>13500</v>
      </c>
    </row>
    <row r="488" spans="1:16" s="1" customFormat="1" ht="24" customHeight="1" hidden="1">
      <c r="A488" s="36" t="s">
        <v>516</v>
      </c>
      <c r="B488" s="37" t="s">
        <v>517</v>
      </c>
      <c r="C488" s="30">
        <v>0</v>
      </c>
      <c r="D488" s="30">
        <v>0</v>
      </c>
      <c r="E488" s="30"/>
      <c r="F488" s="30">
        <f t="shared" si="272"/>
        <v>0</v>
      </c>
      <c r="G488" s="30"/>
      <c r="H488" s="30">
        <f t="shared" si="273"/>
        <v>0</v>
      </c>
      <c r="I488" s="30"/>
      <c r="J488" s="30">
        <f t="shared" si="274"/>
        <v>0</v>
      </c>
      <c r="K488" s="30"/>
      <c r="L488" s="30">
        <f t="shared" si="275"/>
        <v>0</v>
      </c>
      <c r="M488" s="30"/>
      <c r="N488" s="30">
        <f t="shared" si="276"/>
        <v>0</v>
      </c>
      <c r="O488" s="30"/>
      <c r="P488" s="30">
        <f t="shared" si="277"/>
        <v>0</v>
      </c>
    </row>
    <row r="489" spans="1:16" s="1" customFormat="1" ht="24" customHeight="1" hidden="1">
      <c r="A489" s="36" t="s">
        <v>518</v>
      </c>
      <c r="B489" s="37" t="s">
        <v>519</v>
      </c>
      <c r="C489" s="30">
        <v>0</v>
      </c>
      <c r="D489" s="30">
        <v>0</v>
      </c>
      <c r="E489" s="38"/>
      <c r="F489" s="30">
        <f t="shared" si="272"/>
        <v>0</v>
      </c>
      <c r="G489" s="38"/>
      <c r="H489" s="30">
        <f t="shared" si="273"/>
        <v>0</v>
      </c>
      <c r="I489" s="38"/>
      <c r="J489" s="30">
        <f t="shared" si="274"/>
        <v>0</v>
      </c>
      <c r="K489" s="38"/>
      <c r="L489" s="30">
        <f t="shared" si="275"/>
        <v>0</v>
      </c>
      <c r="M489" s="38"/>
      <c r="N489" s="30">
        <f t="shared" si="276"/>
        <v>0</v>
      </c>
      <c r="O489" s="38"/>
      <c r="P489" s="30">
        <f t="shared" si="277"/>
        <v>0</v>
      </c>
    </row>
    <row r="490" spans="1:16" s="1" customFormat="1" ht="12" customHeight="1">
      <c r="A490" s="36" t="s">
        <v>582</v>
      </c>
      <c r="B490" s="37" t="s">
        <v>583</v>
      </c>
      <c r="C490" s="30">
        <v>29000</v>
      </c>
      <c r="D490" s="30">
        <v>29000</v>
      </c>
      <c r="E490" s="38"/>
      <c r="F490" s="30">
        <f t="shared" si="272"/>
        <v>29000</v>
      </c>
      <c r="G490" s="38"/>
      <c r="H490" s="30">
        <f t="shared" si="273"/>
        <v>29000</v>
      </c>
      <c r="I490" s="38"/>
      <c r="J490" s="30">
        <f t="shared" si="274"/>
        <v>29000</v>
      </c>
      <c r="K490" s="38"/>
      <c r="L490" s="30">
        <f t="shared" si="275"/>
        <v>29000</v>
      </c>
      <c r="M490" s="38"/>
      <c r="N490" s="30">
        <f t="shared" si="276"/>
        <v>29000</v>
      </c>
      <c r="O490" s="38"/>
      <c r="P490" s="30">
        <f t="shared" si="277"/>
        <v>29000</v>
      </c>
    </row>
    <row r="491" spans="1:16" s="1" customFormat="1" ht="12.75" hidden="1">
      <c r="A491" s="36" t="s">
        <v>520</v>
      </c>
      <c r="B491" s="37" t="s">
        <v>521</v>
      </c>
      <c r="C491" s="30">
        <v>0</v>
      </c>
      <c r="D491" s="30">
        <v>0</v>
      </c>
      <c r="E491" s="38"/>
      <c r="F491" s="30">
        <f t="shared" si="272"/>
        <v>0</v>
      </c>
      <c r="G491" s="38"/>
      <c r="H491" s="30">
        <f t="shared" si="273"/>
        <v>0</v>
      </c>
      <c r="I491" s="38"/>
      <c r="J491" s="30">
        <f t="shared" si="274"/>
        <v>0</v>
      </c>
      <c r="K491" s="38"/>
      <c r="L491" s="30">
        <f t="shared" si="275"/>
        <v>0</v>
      </c>
      <c r="M491" s="38"/>
      <c r="N491" s="30">
        <f t="shared" si="276"/>
        <v>0</v>
      </c>
      <c r="O491" s="38"/>
      <c r="P491" s="30">
        <f t="shared" si="277"/>
        <v>0</v>
      </c>
    </row>
    <row r="492" spans="1:16" s="1" customFormat="1" ht="12.75" hidden="1">
      <c r="A492" s="36" t="s">
        <v>522</v>
      </c>
      <c r="B492" s="37" t="s">
        <v>523</v>
      </c>
      <c r="C492" s="30">
        <v>0</v>
      </c>
      <c r="D492" s="30">
        <v>0</v>
      </c>
      <c r="E492" s="38"/>
      <c r="F492" s="30">
        <f t="shared" si="272"/>
        <v>0</v>
      </c>
      <c r="G492" s="38"/>
      <c r="H492" s="30">
        <f t="shared" si="273"/>
        <v>0</v>
      </c>
      <c r="I492" s="38"/>
      <c r="J492" s="30">
        <f t="shared" si="274"/>
        <v>0</v>
      </c>
      <c r="K492" s="38"/>
      <c r="L492" s="30">
        <f t="shared" si="275"/>
        <v>0</v>
      </c>
      <c r="M492" s="38"/>
      <c r="N492" s="30">
        <f t="shared" si="276"/>
        <v>0</v>
      </c>
      <c r="O492" s="38"/>
      <c r="P492" s="30">
        <f t="shared" si="277"/>
        <v>0</v>
      </c>
    </row>
    <row r="493" spans="1:16" s="1" customFormat="1" ht="18" customHeight="1">
      <c r="A493" s="36" t="s">
        <v>588</v>
      </c>
      <c r="B493" s="37" t="s">
        <v>589</v>
      </c>
      <c r="C493" s="30">
        <v>17400</v>
      </c>
      <c r="D493" s="30">
        <v>17400</v>
      </c>
      <c r="E493" s="38"/>
      <c r="F493" s="30">
        <f t="shared" si="272"/>
        <v>17400</v>
      </c>
      <c r="G493" s="38"/>
      <c r="H493" s="30">
        <f t="shared" si="273"/>
        <v>17400</v>
      </c>
      <c r="I493" s="38"/>
      <c r="J493" s="30">
        <f t="shared" si="274"/>
        <v>17400</v>
      </c>
      <c r="K493" s="38"/>
      <c r="L493" s="30">
        <f t="shared" si="275"/>
        <v>17400</v>
      </c>
      <c r="M493" s="38"/>
      <c r="N493" s="30">
        <f t="shared" si="276"/>
        <v>17400</v>
      </c>
      <c r="O493" s="38"/>
      <c r="P493" s="30">
        <f t="shared" si="277"/>
        <v>17400</v>
      </c>
    </row>
    <row r="494" spans="1:16" s="1" customFormat="1" ht="12.75">
      <c r="A494" s="36" t="s">
        <v>590</v>
      </c>
      <c r="B494" s="37" t="s">
        <v>591</v>
      </c>
      <c r="C494" s="30">
        <v>15000</v>
      </c>
      <c r="D494" s="30">
        <v>15000</v>
      </c>
      <c r="E494" s="30">
        <f>28000</f>
        <v>28000</v>
      </c>
      <c r="F494" s="30">
        <f t="shared" si="272"/>
        <v>43000</v>
      </c>
      <c r="G494" s="30"/>
      <c r="H494" s="30">
        <f t="shared" si="273"/>
        <v>43000</v>
      </c>
      <c r="I494" s="30"/>
      <c r="J494" s="30">
        <f t="shared" si="274"/>
        <v>43000</v>
      </c>
      <c r="K494" s="30"/>
      <c r="L494" s="30">
        <f t="shared" si="275"/>
        <v>43000</v>
      </c>
      <c r="M494" s="30"/>
      <c r="N494" s="30">
        <f t="shared" si="276"/>
        <v>43000</v>
      </c>
      <c r="O494" s="30"/>
      <c r="P494" s="30">
        <f t="shared" si="277"/>
        <v>43000</v>
      </c>
    </row>
    <row r="495" spans="1:16" s="1" customFormat="1" ht="15.75" customHeight="1">
      <c r="A495" s="45" t="s">
        <v>484</v>
      </c>
      <c r="B495" s="68" t="s">
        <v>512</v>
      </c>
      <c r="C495" s="99">
        <v>13289</v>
      </c>
      <c r="D495" s="99">
        <v>13289</v>
      </c>
      <c r="E495" s="99">
        <f>6311</f>
        <v>6311</v>
      </c>
      <c r="F495" s="99">
        <f>D495+E495</f>
        <v>19600</v>
      </c>
      <c r="G495" s="99"/>
      <c r="H495" s="99">
        <f>F495+G495</f>
        <v>19600</v>
      </c>
      <c r="I495" s="99"/>
      <c r="J495" s="99">
        <f>H495+I495</f>
        <v>19600</v>
      </c>
      <c r="K495" s="99"/>
      <c r="L495" s="99">
        <f>J495+K495</f>
        <v>19600</v>
      </c>
      <c r="M495" s="99"/>
      <c r="N495" s="99">
        <f>L495+M495</f>
        <v>19600</v>
      </c>
      <c r="O495" s="99"/>
      <c r="P495" s="99">
        <f>N495+O495</f>
        <v>19600</v>
      </c>
    </row>
    <row r="496" spans="1:16" s="82" customFormat="1" ht="12.75">
      <c r="A496" s="47">
        <v>92604</v>
      </c>
      <c r="B496" s="48" t="s">
        <v>600</v>
      </c>
      <c r="C496" s="215">
        <f>SUM(C497)</f>
        <v>363525723</v>
      </c>
      <c r="D496" s="215">
        <v>373346723</v>
      </c>
      <c r="E496" s="215">
        <f>SUM(E497)</f>
        <v>0</v>
      </c>
      <c r="F496" s="215">
        <f>SUM(F497)</f>
        <v>373346723</v>
      </c>
      <c r="G496" s="215">
        <f>SUM(G497)</f>
        <v>0</v>
      </c>
      <c r="H496" s="215">
        <f aca="true" t="shared" si="278" ref="H496:N496">H497+H512</f>
        <v>373346723</v>
      </c>
      <c r="I496" s="215">
        <f t="shared" si="278"/>
        <v>95915574</v>
      </c>
      <c r="J496" s="215">
        <f t="shared" si="278"/>
        <v>469262297</v>
      </c>
      <c r="K496" s="215">
        <f t="shared" si="278"/>
        <v>0</v>
      </c>
      <c r="L496" s="215">
        <f t="shared" si="278"/>
        <v>469262297</v>
      </c>
      <c r="M496" s="215">
        <f t="shared" si="278"/>
        <v>0</v>
      </c>
      <c r="N496" s="215">
        <f t="shared" si="278"/>
        <v>469262297</v>
      </c>
      <c r="O496" s="215">
        <f>O497+O512</f>
        <v>0</v>
      </c>
      <c r="P496" s="215">
        <f>P497+P512</f>
        <v>469262297</v>
      </c>
    </row>
    <row r="497" spans="1:16" s="213" customFormat="1" ht="13.5" customHeight="1">
      <c r="A497" s="210"/>
      <c r="B497" s="211" t="s">
        <v>601</v>
      </c>
      <c r="C497" s="212">
        <f>SUM(C498:C511)</f>
        <v>363525723</v>
      </c>
      <c r="D497" s="212">
        <v>373346723</v>
      </c>
      <c r="E497" s="212">
        <f aca="true" t="shared" si="279" ref="E497:J497">SUM(E498:E511)</f>
        <v>0</v>
      </c>
      <c r="F497" s="212">
        <f t="shared" si="279"/>
        <v>373346723</v>
      </c>
      <c r="G497" s="212">
        <f t="shared" si="279"/>
        <v>0</v>
      </c>
      <c r="H497" s="212">
        <f t="shared" si="279"/>
        <v>373346723</v>
      </c>
      <c r="I497" s="212">
        <f t="shared" si="279"/>
        <v>92300000</v>
      </c>
      <c r="J497" s="212">
        <f t="shared" si="279"/>
        <v>465646723</v>
      </c>
      <c r="K497" s="212">
        <f aca="true" t="shared" si="280" ref="K497:P497">SUM(K498:K511)</f>
        <v>0</v>
      </c>
      <c r="L497" s="212">
        <f t="shared" si="280"/>
        <v>465646723</v>
      </c>
      <c r="M497" s="212">
        <f t="shared" si="280"/>
        <v>0</v>
      </c>
      <c r="N497" s="212">
        <f t="shared" si="280"/>
        <v>465646723</v>
      </c>
      <c r="O497" s="212">
        <f t="shared" si="280"/>
        <v>0</v>
      </c>
      <c r="P497" s="212">
        <f t="shared" si="280"/>
        <v>465646723</v>
      </c>
    </row>
    <row r="498" spans="1:16" s="1" customFormat="1" ht="13.5" customHeight="1">
      <c r="A498" s="28" t="s">
        <v>602</v>
      </c>
      <c r="B498" s="37" t="s">
        <v>603</v>
      </c>
      <c r="C498" s="30">
        <v>0</v>
      </c>
      <c r="D498" s="30">
        <v>400000</v>
      </c>
      <c r="E498" s="30"/>
      <c r="F498" s="30">
        <f aca="true" t="shared" si="281" ref="F498:F511">D498+E498</f>
        <v>400000</v>
      </c>
      <c r="G498" s="30"/>
      <c r="H498" s="30">
        <f aca="true" t="shared" si="282" ref="H498:H511">F498+G498</f>
        <v>400000</v>
      </c>
      <c r="I498" s="30"/>
      <c r="J498" s="30">
        <f aca="true" t="shared" si="283" ref="J498:J511">H498+I498</f>
        <v>400000</v>
      </c>
      <c r="K498" s="30"/>
      <c r="L498" s="30">
        <f aca="true" t="shared" si="284" ref="L498:L511">J498+K498</f>
        <v>400000</v>
      </c>
      <c r="M498" s="30"/>
      <c r="N498" s="30">
        <f aca="true" t="shared" si="285" ref="N498:N511">L498+M498</f>
        <v>400000</v>
      </c>
      <c r="O498" s="30"/>
      <c r="P498" s="30">
        <f aca="true" t="shared" si="286" ref="P498:P511">N498+O498</f>
        <v>400000</v>
      </c>
    </row>
    <row r="499" spans="1:16" s="1" customFormat="1" ht="13.5" customHeight="1" hidden="1">
      <c r="A499" s="28" t="s">
        <v>1105</v>
      </c>
      <c r="B499" s="37" t="s">
        <v>1106</v>
      </c>
      <c r="C499" s="30">
        <v>0</v>
      </c>
      <c r="D499" s="30">
        <v>0</v>
      </c>
      <c r="E499" s="30"/>
      <c r="F499" s="30">
        <f t="shared" si="281"/>
        <v>0</v>
      </c>
      <c r="G499" s="30"/>
      <c r="H499" s="30">
        <f t="shared" si="282"/>
        <v>0</v>
      </c>
      <c r="I499" s="30"/>
      <c r="J499" s="30">
        <f t="shared" si="283"/>
        <v>0</v>
      </c>
      <c r="K499" s="30"/>
      <c r="L499" s="30">
        <f t="shared" si="284"/>
        <v>0</v>
      </c>
      <c r="M499" s="30"/>
      <c r="N499" s="30">
        <f t="shared" si="285"/>
        <v>0</v>
      </c>
      <c r="O499" s="30"/>
      <c r="P499" s="30">
        <f t="shared" si="286"/>
        <v>0</v>
      </c>
    </row>
    <row r="500" spans="1:16" s="1" customFormat="1" ht="12.75" customHeight="1">
      <c r="A500" s="28" t="s">
        <v>610</v>
      </c>
      <c r="B500" s="37" t="s">
        <v>611</v>
      </c>
      <c r="C500" s="30">
        <v>243519923</v>
      </c>
      <c r="D500" s="30">
        <v>251940923</v>
      </c>
      <c r="E500" s="30"/>
      <c r="F500" s="30">
        <f t="shared" si="281"/>
        <v>251940923</v>
      </c>
      <c r="G500" s="30"/>
      <c r="H500" s="30">
        <f t="shared" si="282"/>
        <v>251940923</v>
      </c>
      <c r="I500" s="30">
        <v>92300000</v>
      </c>
      <c r="J500" s="30">
        <f t="shared" si="283"/>
        <v>344240923</v>
      </c>
      <c r="K500" s="30"/>
      <c r="L500" s="30">
        <f t="shared" si="284"/>
        <v>344240923</v>
      </c>
      <c r="M500" s="30"/>
      <c r="N500" s="30">
        <f t="shared" si="285"/>
        <v>344240923</v>
      </c>
      <c r="O500" s="30"/>
      <c r="P500" s="30">
        <f t="shared" si="286"/>
        <v>344240923</v>
      </c>
    </row>
    <row r="501" spans="1:16" s="1" customFormat="1" ht="14.25" customHeight="1">
      <c r="A501" s="28" t="s">
        <v>612</v>
      </c>
      <c r="B501" s="37" t="s">
        <v>613</v>
      </c>
      <c r="C501" s="30">
        <v>5320000</v>
      </c>
      <c r="D501" s="30">
        <v>5370000</v>
      </c>
      <c r="E501" s="30"/>
      <c r="F501" s="30">
        <f t="shared" si="281"/>
        <v>5370000</v>
      </c>
      <c r="G501" s="30"/>
      <c r="H501" s="30">
        <f t="shared" si="282"/>
        <v>5370000</v>
      </c>
      <c r="I501" s="30"/>
      <c r="J501" s="30">
        <f t="shared" si="283"/>
        <v>5370000</v>
      </c>
      <c r="K501" s="30"/>
      <c r="L501" s="30">
        <f t="shared" si="284"/>
        <v>5370000</v>
      </c>
      <c r="M501" s="30"/>
      <c r="N501" s="30">
        <f t="shared" si="285"/>
        <v>5370000</v>
      </c>
      <c r="O501" s="30"/>
      <c r="P501" s="30">
        <f t="shared" si="286"/>
        <v>5370000</v>
      </c>
    </row>
    <row r="502" spans="1:16" s="1" customFormat="1" ht="19.5" customHeight="1" hidden="1">
      <c r="A502" s="28" t="s">
        <v>614</v>
      </c>
      <c r="B502" s="37" t="s">
        <v>615</v>
      </c>
      <c r="C502" s="30">
        <v>0</v>
      </c>
      <c r="D502" s="30">
        <v>0</v>
      </c>
      <c r="E502" s="30"/>
      <c r="F502" s="30">
        <f t="shared" si="281"/>
        <v>0</v>
      </c>
      <c r="G502" s="30"/>
      <c r="H502" s="30">
        <f t="shared" si="282"/>
        <v>0</v>
      </c>
      <c r="I502" s="30"/>
      <c r="J502" s="30">
        <f t="shared" si="283"/>
        <v>0</v>
      </c>
      <c r="K502" s="30"/>
      <c r="L502" s="30">
        <f t="shared" si="284"/>
        <v>0</v>
      </c>
      <c r="M502" s="30"/>
      <c r="N502" s="30">
        <f t="shared" si="285"/>
        <v>0</v>
      </c>
      <c r="O502" s="30"/>
      <c r="P502" s="30">
        <f t="shared" si="286"/>
        <v>0</v>
      </c>
    </row>
    <row r="503" spans="1:16" s="1" customFormat="1" ht="16.5" customHeight="1">
      <c r="A503" s="28" t="s">
        <v>1021</v>
      </c>
      <c r="B503" s="37" t="s">
        <v>1022</v>
      </c>
      <c r="C503" s="30">
        <v>0</v>
      </c>
      <c r="D503" s="30">
        <v>950000</v>
      </c>
      <c r="E503" s="30"/>
      <c r="F503" s="30">
        <f t="shared" si="281"/>
        <v>950000</v>
      </c>
      <c r="G503" s="30"/>
      <c r="H503" s="30">
        <f t="shared" si="282"/>
        <v>950000</v>
      </c>
      <c r="I503" s="30"/>
      <c r="J503" s="30">
        <f t="shared" si="283"/>
        <v>950000</v>
      </c>
      <c r="K503" s="30"/>
      <c r="L503" s="30">
        <f t="shared" si="284"/>
        <v>950000</v>
      </c>
      <c r="M503" s="30"/>
      <c r="N503" s="30">
        <f t="shared" si="285"/>
        <v>950000</v>
      </c>
      <c r="O503" s="30"/>
      <c r="P503" s="30">
        <f t="shared" si="286"/>
        <v>950000</v>
      </c>
    </row>
    <row r="504" spans="1:16" s="1" customFormat="1" ht="19.5" customHeight="1" hidden="1">
      <c r="A504" s="28" t="s">
        <v>616</v>
      </c>
      <c r="B504" s="37" t="s">
        <v>617</v>
      </c>
      <c r="C504" s="30">
        <v>0</v>
      </c>
      <c r="D504" s="30">
        <v>0</v>
      </c>
      <c r="E504" s="30"/>
      <c r="F504" s="30">
        <f t="shared" si="281"/>
        <v>0</v>
      </c>
      <c r="G504" s="30"/>
      <c r="H504" s="30">
        <f t="shared" si="282"/>
        <v>0</v>
      </c>
      <c r="I504" s="30"/>
      <c r="J504" s="30">
        <f t="shared" si="283"/>
        <v>0</v>
      </c>
      <c r="K504" s="30"/>
      <c r="L504" s="30">
        <f t="shared" si="284"/>
        <v>0</v>
      </c>
      <c r="M504" s="30"/>
      <c r="N504" s="30">
        <f t="shared" si="285"/>
        <v>0</v>
      </c>
      <c r="O504" s="30"/>
      <c r="P504" s="30">
        <f t="shared" si="286"/>
        <v>0</v>
      </c>
    </row>
    <row r="505" spans="1:16" s="1" customFormat="1" ht="24" customHeight="1">
      <c r="A505" s="28" t="s">
        <v>618</v>
      </c>
      <c r="B505" s="37" t="s">
        <v>619</v>
      </c>
      <c r="C505" s="30">
        <v>114450800</v>
      </c>
      <c r="D505" s="30">
        <v>114450800</v>
      </c>
      <c r="E505" s="30"/>
      <c r="F505" s="30">
        <f t="shared" si="281"/>
        <v>114450800</v>
      </c>
      <c r="G505" s="30"/>
      <c r="H505" s="30">
        <f t="shared" si="282"/>
        <v>114450800</v>
      </c>
      <c r="I505" s="30"/>
      <c r="J505" s="30">
        <f t="shared" si="283"/>
        <v>114450800</v>
      </c>
      <c r="K505" s="30"/>
      <c r="L505" s="30">
        <f t="shared" si="284"/>
        <v>114450800</v>
      </c>
      <c r="M505" s="30"/>
      <c r="N505" s="30">
        <f t="shared" si="285"/>
        <v>114450800</v>
      </c>
      <c r="O505" s="30"/>
      <c r="P505" s="30">
        <f t="shared" si="286"/>
        <v>114450800</v>
      </c>
    </row>
    <row r="506" spans="1:16" s="1" customFormat="1" ht="14.25" customHeight="1">
      <c r="A506" s="28" t="s">
        <v>620</v>
      </c>
      <c r="B506" s="37" t="s">
        <v>227</v>
      </c>
      <c r="C506" s="30">
        <v>100000</v>
      </c>
      <c r="D506" s="30">
        <v>100000</v>
      </c>
      <c r="E506" s="30"/>
      <c r="F506" s="30">
        <f t="shared" si="281"/>
        <v>100000</v>
      </c>
      <c r="G506" s="30"/>
      <c r="H506" s="30">
        <f t="shared" si="282"/>
        <v>100000</v>
      </c>
      <c r="I506" s="30"/>
      <c r="J506" s="30">
        <f t="shared" si="283"/>
        <v>100000</v>
      </c>
      <c r="K506" s="30"/>
      <c r="L506" s="30">
        <f t="shared" si="284"/>
        <v>100000</v>
      </c>
      <c r="M506" s="30"/>
      <c r="N506" s="30">
        <f t="shared" si="285"/>
        <v>100000</v>
      </c>
      <c r="O506" s="30"/>
      <c r="P506" s="30">
        <f t="shared" si="286"/>
        <v>100000</v>
      </c>
    </row>
    <row r="507" spans="1:16" s="1" customFormat="1" ht="12.75" customHeight="1">
      <c r="A507" s="28" t="s">
        <v>1023</v>
      </c>
      <c r="B507" s="37" t="s">
        <v>1024</v>
      </c>
      <c r="C507" s="30">
        <v>135000</v>
      </c>
      <c r="D507" s="30">
        <v>135000</v>
      </c>
      <c r="E507" s="30"/>
      <c r="F507" s="30">
        <f t="shared" si="281"/>
        <v>135000</v>
      </c>
      <c r="G507" s="30"/>
      <c r="H507" s="30">
        <f t="shared" si="282"/>
        <v>135000</v>
      </c>
      <c r="I507" s="30"/>
      <c r="J507" s="30">
        <f t="shared" si="283"/>
        <v>135000</v>
      </c>
      <c r="K507" s="30"/>
      <c r="L507" s="30">
        <f t="shared" si="284"/>
        <v>135000</v>
      </c>
      <c r="M507" s="30"/>
      <c r="N507" s="30">
        <f t="shared" si="285"/>
        <v>135000</v>
      </c>
      <c r="O507" s="30"/>
      <c r="P507" s="30">
        <f t="shared" si="286"/>
        <v>135000</v>
      </c>
    </row>
    <row r="508" spans="1:16" s="1" customFormat="1" ht="19.5" customHeight="1" hidden="1">
      <c r="A508" s="28" t="s">
        <v>621</v>
      </c>
      <c r="B508" s="37" t="s">
        <v>622</v>
      </c>
      <c r="C508" s="30">
        <v>0</v>
      </c>
      <c r="D508" s="30">
        <v>0</v>
      </c>
      <c r="E508" s="30"/>
      <c r="F508" s="30">
        <f t="shared" si="281"/>
        <v>0</v>
      </c>
      <c r="G508" s="30"/>
      <c r="H508" s="30">
        <f t="shared" si="282"/>
        <v>0</v>
      </c>
      <c r="I508" s="30"/>
      <c r="J508" s="30">
        <f t="shared" si="283"/>
        <v>0</v>
      </c>
      <c r="K508" s="30"/>
      <c r="L508" s="30">
        <f t="shared" si="284"/>
        <v>0</v>
      </c>
      <c r="M508" s="30"/>
      <c r="N508" s="30">
        <f t="shared" si="285"/>
        <v>0</v>
      </c>
      <c r="O508" s="30"/>
      <c r="P508" s="30">
        <f t="shared" si="286"/>
        <v>0</v>
      </c>
    </row>
    <row r="509" spans="1:16" s="1" customFormat="1" ht="15" customHeight="1" hidden="1">
      <c r="A509" s="28" t="s">
        <v>623</v>
      </c>
      <c r="B509" s="37" t="s">
        <v>624</v>
      </c>
      <c r="C509" s="30">
        <v>0</v>
      </c>
      <c r="D509" s="30">
        <v>0</v>
      </c>
      <c r="E509" s="30"/>
      <c r="F509" s="30">
        <f t="shared" si="281"/>
        <v>0</v>
      </c>
      <c r="G509" s="30"/>
      <c r="H509" s="30">
        <f t="shared" si="282"/>
        <v>0</v>
      </c>
      <c r="I509" s="30"/>
      <c r="J509" s="30">
        <f t="shared" si="283"/>
        <v>0</v>
      </c>
      <c r="K509" s="30"/>
      <c r="L509" s="30">
        <f t="shared" si="284"/>
        <v>0</v>
      </c>
      <c r="M509" s="30"/>
      <c r="N509" s="30">
        <f t="shared" si="285"/>
        <v>0</v>
      </c>
      <c r="O509" s="30"/>
      <c r="P509" s="30">
        <f t="shared" si="286"/>
        <v>0</v>
      </c>
    </row>
    <row r="510" spans="1:16" s="1" customFormat="1" ht="12.75" customHeight="1" hidden="1">
      <c r="A510" s="36" t="s">
        <v>625</v>
      </c>
      <c r="B510" s="37" t="s">
        <v>385</v>
      </c>
      <c r="C510" s="30">
        <v>0</v>
      </c>
      <c r="D510" s="30">
        <v>0</v>
      </c>
      <c r="E510" s="30"/>
      <c r="F510" s="30">
        <f t="shared" si="281"/>
        <v>0</v>
      </c>
      <c r="G510" s="30"/>
      <c r="H510" s="30">
        <f t="shared" si="282"/>
        <v>0</v>
      </c>
      <c r="I510" s="30"/>
      <c r="J510" s="30">
        <f t="shared" si="283"/>
        <v>0</v>
      </c>
      <c r="K510" s="30"/>
      <c r="L510" s="30">
        <f t="shared" si="284"/>
        <v>0</v>
      </c>
      <c r="M510" s="30"/>
      <c r="N510" s="30">
        <f t="shared" si="285"/>
        <v>0</v>
      </c>
      <c r="O510" s="30"/>
      <c r="P510" s="30">
        <f t="shared" si="286"/>
        <v>0</v>
      </c>
    </row>
    <row r="511" spans="1:16" s="1" customFormat="1" ht="16.5" customHeight="1" hidden="1" thickBot="1">
      <c r="A511" s="28" t="s">
        <v>1039</v>
      </c>
      <c r="B511" s="37" t="s">
        <v>443</v>
      </c>
      <c r="C511" s="30">
        <v>0</v>
      </c>
      <c r="D511" s="30">
        <v>0</v>
      </c>
      <c r="E511" s="30"/>
      <c r="F511" s="30">
        <f t="shared" si="281"/>
        <v>0</v>
      </c>
      <c r="G511" s="30"/>
      <c r="H511" s="30">
        <f t="shared" si="282"/>
        <v>0</v>
      </c>
      <c r="I511" s="30"/>
      <c r="J511" s="30">
        <f t="shared" si="283"/>
        <v>0</v>
      </c>
      <c r="K511" s="30"/>
      <c r="L511" s="30">
        <f t="shared" si="284"/>
        <v>0</v>
      </c>
      <c r="M511" s="30"/>
      <c r="N511" s="30">
        <f t="shared" si="285"/>
        <v>0</v>
      </c>
      <c r="O511" s="30"/>
      <c r="P511" s="30">
        <f t="shared" si="286"/>
        <v>0</v>
      </c>
    </row>
    <row r="512" spans="1:16" s="213" customFormat="1" ht="13.5" customHeight="1">
      <c r="A512" s="210"/>
      <c r="B512" s="211" t="s">
        <v>1197</v>
      </c>
      <c r="C512" s="212">
        <f>SUM(C513:C527)</f>
        <v>839646</v>
      </c>
      <c r="D512" s="212">
        <v>373346723</v>
      </c>
      <c r="E512" s="212">
        <f>SUM(E513:E527)</f>
        <v>0</v>
      </c>
      <c r="F512" s="212">
        <f>SUM(F513:F527)</f>
        <v>1239646</v>
      </c>
      <c r="G512" s="212">
        <f>SUM(G513:G527)</f>
        <v>0</v>
      </c>
      <c r="H512" s="212">
        <f aca="true" t="shared" si="287" ref="H512:P512">H513</f>
        <v>0</v>
      </c>
      <c r="I512" s="212">
        <f t="shared" si="287"/>
        <v>3615574</v>
      </c>
      <c r="J512" s="212">
        <f t="shared" si="287"/>
        <v>3615574</v>
      </c>
      <c r="K512" s="212">
        <f t="shared" si="287"/>
        <v>0</v>
      </c>
      <c r="L512" s="212">
        <f t="shared" si="287"/>
        <v>3615574</v>
      </c>
      <c r="M512" s="212">
        <f t="shared" si="287"/>
        <v>0</v>
      </c>
      <c r="N512" s="212">
        <f t="shared" si="287"/>
        <v>3615574</v>
      </c>
      <c r="O512" s="212">
        <f t="shared" si="287"/>
        <v>0</v>
      </c>
      <c r="P512" s="212">
        <f t="shared" si="287"/>
        <v>3615574</v>
      </c>
    </row>
    <row r="513" spans="1:16" s="1" customFormat="1" ht="13.5" customHeight="1">
      <c r="A513" s="36" t="s">
        <v>313</v>
      </c>
      <c r="B513" s="37" t="s">
        <v>314</v>
      </c>
      <c r="C513" s="30">
        <v>0</v>
      </c>
      <c r="D513" s="30">
        <v>400000</v>
      </c>
      <c r="E513" s="30"/>
      <c r="F513" s="30">
        <f>D513+E513</f>
        <v>400000</v>
      </c>
      <c r="G513" s="30"/>
      <c r="H513" s="30">
        <v>0</v>
      </c>
      <c r="I513" s="30">
        <v>3615574</v>
      </c>
      <c r="J513" s="30">
        <f>H513+I513</f>
        <v>3615574</v>
      </c>
      <c r="K513" s="30"/>
      <c r="L513" s="30">
        <f>J513+K513</f>
        <v>3615574</v>
      </c>
      <c r="M513" s="30"/>
      <c r="N513" s="30">
        <f>L513+M513</f>
        <v>3615574</v>
      </c>
      <c r="O513" s="30"/>
      <c r="P513" s="30">
        <f>N513+O513</f>
        <v>3615574</v>
      </c>
    </row>
    <row r="514" spans="1:16" s="1" customFormat="1" ht="12.75">
      <c r="A514" s="32">
        <v>92695</v>
      </c>
      <c r="B514" s="26" t="s">
        <v>1206</v>
      </c>
      <c r="C514" s="27">
        <f>C517</f>
        <v>279882</v>
      </c>
      <c r="D514" s="27">
        <v>279882</v>
      </c>
      <c r="E514" s="27">
        <f aca="true" t="shared" si="288" ref="E514:J514">E517</f>
        <v>0</v>
      </c>
      <c r="F514" s="27">
        <f t="shared" si="288"/>
        <v>279882</v>
      </c>
      <c r="G514" s="27">
        <f t="shared" si="288"/>
        <v>0</v>
      </c>
      <c r="H514" s="27">
        <f t="shared" si="288"/>
        <v>279882</v>
      </c>
      <c r="I514" s="27">
        <f t="shared" si="288"/>
        <v>0</v>
      </c>
      <c r="J514" s="27">
        <f t="shared" si="288"/>
        <v>279882</v>
      </c>
      <c r="K514" s="27">
        <f aca="true" t="shared" si="289" ref="K514:P514">K517</f>
        <v>0</v>
      </c>
      <c r="L514" s="27">
        <f t="shared" si="289"/>
        <v>279882</v>
      </c>
      <c r="M514" s="27">
        <f t="shared" si="289"/>
        <v>5920</v>
      </c>
      <c r="N514" s="27">
        <f t="shared" si="289"/>
        <v>285802</v>
      </c>
      <c r="O514" s="27">
        <f t="shared" si="289"/>
        <v>0</v>
      </c>
      <c r="P514" s="27">
        <f t="shared" si="289"/>
        <v>285802</v>
      </c>
    </row>
    <row r="515" spans="1:16" s="1" customFormat="1" ht="13.5" customHeight="1" hidden="1">
      <c r="A515" s="33"/>
      <c r="B515" s="34" t="s">
        <v>900</v>
      </c>
      <c r="C515" s="40"/>
      <c r="D515" s="40">
        <v>0</v>
      </c>
      <c r="E515" s="40"/>
      <c r="F515" s="40">
        <f>F516</f>
        <v>0</v>
      </c>
      <c r="G515" s="40"/>
      <c r="H515" s="40">
        <f>H516</f>
        <v>0</v>
      </c>
      <c r="I515" s="40"/>
      <c r="J515" s="40">
        <f>J516</f>
        <v>0</v>
      </c>
      <c r="K515" s="40"/>
      <c r="L515" s="40">
        <f>L516</f>
        <v>0</v>
      </c>
      <c r="M515" s="40"/>
      <c r="N515" s="40">
        <f>N516</f>
        <v>0</v>
      </c>
      <c r="O515" s="40"/>
      <c r="P515" s="40">
        <f>P516</f>
        <v>0</v>
      </c>
    </row>
    <row r="516" spans="1:16" s="1" customFormat="1" ht="15.75" customHeight="1" hidden="1">
      <c r="A516" s="28" t="s">
        <v>902</v>
      </c>
      <c r="B516" s="37" t="s">
        <v>901</v>
      </c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</row>
    <row r="517" spans="1:16" s="213" customFormat="1" ht="13.5" customHeight="1">
      <c r="A517" s="210"/>
      <c r="B517" s="211" t="s">
        <v>354</v>
      </c>
      <c r="C517" s="212">
        <f>SUM(C518:C527)</f>
        <v>279882</v>
      </c>
      <c r="D517" s="212">
        <v>279882</v>
      </c>
      <c r="E517" s="212">
        <f aca="true" t="shared" si="290" ref="E517:J517">SUM(E518:E527)</f>
        <v>0</v>
      </c>
      <c r="F517" s="212">
        <f t="shared" si="290"/>
        <v>279882</v>
      </c>
      <c r="G517" s="212">
        <f t="shared" si="290"/>
        <v>0</v>
      </c>
      <c r="H517" s="212">
        <f t="shared" si="290"/>
        <v>279882</v>
      </c>
      <c r="I517" s="212">
        <f t="shared" si="290"/>
        <v>0</v>
      </c>
      <c r="J517" s="212">
        <f t="shared" si="290"/>
        <v>279882</v>
      </c>
      <c r="K517" s="212">
        <f aca="true" t="shared" si="291" ref="K517:P517">SUM(K518:K527)</f>
        <v>0</v>
      </c>
      <c r="L517" s="212">
        <f t="shared" si="291"/>
        <v>279882</v>
      </c>
      <c r="M517" s="212">
        <f t="shared" si="291"/>
        <v>5920</v>
      </c>
      <c r="N517" s="212">
        <f t="shared" si="291"/>
        <v>285802</v>
      </c>
      <c r="O517" s="212">
        <f t="shared" si="291"/>
        <v>0</v>
      </c>
      <c r="P517" s="212">
        <f t="shared" si="291"/>
        <v>285802</v>
      </c>
    </row>
    <row r="518" spans="1:16" s="1" customFormat="1" ht="12.75" hidden="1">
      <c r="A518" s="28" t="s">
        <v>626</v>
      </c>
      <c r="B518" s="29" t="s">
        <v>627</v>
      </c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</row>
    <row r="519" spans="1:16" s="1" customFormat="1" ht="15.75" customHeight="1" hidden="1">
      <c r="A519" s="28" t="s">
        <v>211</v>
      </c>
      <c r="B519" s="37" t="s">
        <v>212</v>
      </c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</row>
    <row r="520" spans="1:16" s="1" customFormat="1" ht="24.75" customHeight="1" hidden="1">
      <c r="A520" s="28" t="s">
        <v>628</v>
      </c>
      <c r="B520" s="37" t="s">
        <v>629</v>
      </c>
      <c r="C520" s="38">
        <v>0</v>
      </c>
      <c r="D520" s="38">
        <v>0</v>
      </c>
      <c r="E520" s="38"/>
      <c r="F520" s="38">
        <f aca="true" t="shared" si="292" ref="F520:F527">D520+E520</f>
        <v>0</v>
      </c>
      <c r="G520" s="38"/>
      <c r="H520" s="38">
        <f aca="true" t="shared" si="293" ref="H520:H527">F520+G520</f>
        <v>0</v>
      </c>
      <c r="I520" s="38"/>
      <c r="J520" s="38">
        <f aca="true" t="shared" si="294" ref="J520:J527">H520+I520</f>
        <v>0</v>
      </c>
      <c r="K520" s="38"/>
      <c r="L520" s="38">
        <f aca="true" t="shared" si="295" ref="L520:L527">J520+K520</f>
        <v>0</v>
      </c>
      <c r="M520" s="38"/>
      <c r="N520" s="38">
        <f aca="true" t="shared" si="296" ref="N520:N527">L520+M520</f>
        <v>0</v>
      </c>
      <c r="O520" s="38"/>
      <c r="P520" s="38">
        <f aca="true" t="shared" si="297" ref="P520:P527">N520+O520</f>
        <v>0</v>
      </c>
    </row>
    <row r="521" spans="1:16" s="1" customFormat="1" ht="24.75" customHeight="1" hidden="1">
      <c r="A521" s="28" t="s">
        <v>632</v>
      </c>
      <c r="B521" s="37" t="s">
        <v>633</v>
      </c>
      <c r="C521" s="38">
        <v>0</v>
      </c>
      <c r="D521" s="38">
        <v>0</v>
      </c>
      <c r="E521" s="38"/>
      <c r="F521" s="38">
        <f t="shared" si="292"/>
        <v>0</v>
      </c>
      <c r="G521" s="38"/>
      <c r="H521" s="38">
        <f t="shared" si="293"/>
        <v>0</v>
      </c>
      <c r="I521" s="38"/>
      <c r="J521" s="38">
        <f t="shared" si="294"/>
        <v>0</v>
      </c>
      <c r="K521" s="38"/>
      <c r="L521" s="38">
        <f t="shared" si="295"/>
        <v>0</v>
      </c>
      <c r="M521" s="38"/>
      <c r="N521" s="38">
        <f t="shared" si="296"/>
        <v>0</v>
      </c>
      <c r="O521" s="38"/>
      <c r="P521" s="38">
        <f t="shared" si="297"/>
        <v>0</v>
      </c>
    </row>
    <row r="522" spans="1:16" s="1" customFormat="1" ht="24.75" customHeight="1" hidden="1">
      <c r="A522" s="28" t="s">
        <v>1011</v>
      </c>
      <c r="B522" s="37" t="s">
        <v>1012</v>
      </c>
      <c r="C522" s="38">
        <v>0</v>
      </c>
      <c r="D522" s="38">
        <v>0</v>
      </c>
      <c r="E522" s="38"/>
      <c r="F522" s="38">
        <f t="shared" si="292"/>
        <v>0</v>
      </c>
      <c r="G522" s="38"/>
      <c r="H522" s="38">
        <f t="shared" si="293"/>
        <v>0</v>
      </c>
      <c r="I522" s="38"/>
      <c r="J522" s="38">
        <f t="shared" si="294"/>
        <v>0</v>
      </c>
      <c r="K522" s="38"/>
      <c r="L522" s="38">
        <f t="shared" si="295"/>
        <v>0</v>
      </c>
      <c r="M522" s="38"/>
      <c r="N522" s="38">
        <f t="shared" si="296"/>
        <v>0</v>
      </c>
      <c r="O522" s="38"/>
      <c r="P522" s="38">
        <f t="shared" si="297"/>
        <v>0</v>
      </c>
    </row>
    <row r="523" spans="1:16" s="82" customFormat="1" ht="12" customHeight="1">
      <c r="A523" s="28" t="s">
        <v>592</v>
      </c>
      <c r="B523" s="29" t="s">
        <v>593</v>
      </c>
      <c r="C523" s="30">
        <v>36000</v>
      </c>
      <c r="D523" s="30">
        <v>36000</v>
      </c>
      <c r="E523" s="30"/>
      <c r="F523" s="30">
        <f t="shared" si="292"/>
        <v>36000</v>
      </c>
      <c r="G523" s="30"/>
      <c r="H523" s="30">
        <f t="shared" si="293"/>
        <v>36000</v>
      </c>
      <c r="I523" s="30"/>
      <c r="J523" s="30">
        <f t="shared" si="294"/>
        <v>36000</v>
      </c>
      <c r="K523" s="30"/>
      <c r="L523" s="30">
        <f t="shared" si="295"/>
        <v>36000</v>
      </c>
      <c r="M523" s="30"/>
      <c r="N523" s="30">
        <f t="shared" si="296"/>
        <v>36000</v>
      </c>
      <c r="O523" s="30"/>
      <c r="P523" s="30">
        <f t="shared" si="297"/>
        <v>36000</v>
      </c>
    </row>
    <row r="524" spans="1:16" s="82" customFormat="1" ht="12" customHeight="1">
      <c r="A524" s="28" t="s">
        <v>11</v>
      </c>
      <c r="B524" s="29" t="s">
        <v>12</v>
      </c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>
        <v>5920</v>
      </c>
      <c r="N524" s="30">
        <f t="shared" si="296"/>
        <v>5920</v>
      </c>
      <c r="O524" s="30"/>
      <c r="P524" s="30">
        <f t="shared" si="297"/>
        <v>5920</v>
      </c>
    </row>
    <row r="525" spans="1:16" s="1" customFormat="1" ht="15" customHeight="1">
      <c r="A525" s="28" t="s">
        <v>594</v>
      </c>
      <c r="B525" s="37" t="s">
        <v>595</v>
      </c>
      <c r="C525" s="38">
        <v>243882</v>
      </c>
      <c r="D525" s="38">
        <v>243882</v>
      </c>
      <c r="E525" s="38"/>
      <c r="F525" s="38">
        <f t="shared" si="292"/>
        <v>243882</v>
      </c>
      <c r="G525" s="38"/>
      <c r="H525" s="38">
        <f t="shared" si="293"/>
        <v>243882</v>
      </c>
      <c r="I525" s="38"/>
      <c r="J525" s="38">
        <f t="shared" si="294"/>
        <v>243882</v>
      </c>
      <c r="K525" s="38"/>
      <c r="L525" s="38">
        <f t="shared" si="295"/>
        <v>243882</v>
      </c>
      <c r="M525" s="38"/>
      <c r="N525" s="38">
        <f t="shared" si="296"/>
        <v>243882</v>
      </c>
      <c r="O525" s="38"/>
      <c r="P525" s="38">
        <f t="shared" si="297"/>
        <v>243882</v>
      </c>
    </row>
    <row r="526" spans="1:16" s="1" customFormat="1" ht="16.5" customHeight="1">
      <c r="A526" s="28" t="s">
        <v>920</v>
      </c>
      <c r="B526" s="37" t="s">
        <v>903</v>
      </c>
      <c r="C526" s="38">
        <v>0</v>
      </c>
      <c r="D526" s="38">
        <v>0</v>
      </c>
      <c r="E526" s="38"/>
      <c r="F526" s="38">
        <f t="shared" si="292"/>
        <v>0</v>
      </c>
      <c r="G526" s="38"/>
      <c r="H526" s="38">
        <f t="shared" si="293"/>
        <v>0</v>
      </c>
      <c r="I526" s="38"/>
      <c r="J526" s="38">
        <f t="shared" si="294"/>
        <v>0</v>
      </c>
      <c r="K526" s="38"/>
      <c r="L526" s="38">
        <f t="shared" si="295"/>
        <v>0</v>
      </c>
      <c r="M526" s="38"/>
      <c r="N526" s="38">
        <f t="shared" si="296"/>
        <v>0</v>
      </c>
      <c r="O526" s="38"/>
      <c r="P526" s="38">
        <f t="shared" si="297"/>
        <v>0</v>
      </c>
    </row>
    <row r="527" spans="1:16" s="1" customFormat="1" ht="14.25" customHeight="1" thickBot="1">
      <c r="A527" s="28" t="s">
        <v>921</v>
      </c>
      <c r="B527" s="37" t="s">
        <v>922</v>
      </c>
      <c r="C527" s="38">
        <v>0</v>
      </c>
      <c r="D527" s="38">
        <v>0</v>
      </c>
      <c r="E527" s="38"/>
      <c r="F527" s="38">
        <f t="shared" si="292"/>
        <v>0</v>
      </c>
      <c r="G527" s="38"/>
      <c r="H527" s="38">
        <f t="shared" si="293"/>
        <v>0</v>
      </c>
      <c r="I527" s="38"/>
      <c r="J527" s="38">
        <f t="shared" si="294"/>
        <v>0</v>
      </c>
      <c r="K527" s="38"/>
      <c r="L527" s="38">
        <f t="shared" si="295"/>
        <v>0</v>
      </c>
      <c r="M527" s="38"/>
      <c r="N527" s="38">
        <f t="shared" si="296"/>
        <v>0</v>
      </c>
      <c r="O527" s="38"/>
      <c r="P527" s="38">
        <f t="shared" si="297"/>
        <v>0</v>
      </c>
    </row>
    <row r="528" spans="1:16" s="86" customFormat="1" ht="31.5" customHeight="1" thickBot="1">
      <c r="A528" s="232" t="s">
        <v>634</v>
      </c>
      <c r="B528" s="233"/>
      <c r="C528" s="159">
        <v>0</v>
      </c>
      <c r="D528" s="159">
        <v>0</v>
      </c>
      <c r="E528" s="159">
        <f aca="true" t="shared" si="298" ref="E528:P530">E529</f>
        <v>0</v>
      </c>
      <c r="F528" s="159">
        <f t="shared" si="298"/>
        <v>0</v>
      </c>
      <c r="G528" s="159">
        <f t="shared" si="298"/>
        <v>0</v>
      </c>
      <c r="H528" s="159">
        <f t="shared" si="298"/>
        <v>0</v>
      </c>
      <c r="I528" s="159">
        <f t="shared" si="298"/>
        <v>0</v>
      </c>
      <c r="J528" s="159">
        <f t="shared" si="298"/>
        <v>0</v>
      </c>
      <c r="K528" s="159">
        <f t="shared" si="298"/>
        <v>0</v>
      </c>
      <c r="L528" s="159">
        <f t="shared" si="298"/>
        <v>0</v>
      </c>
      <c r="M528" s="159">
        <f t="shared" si="298"/>
        <v>0</v>
      </c>
      <c r="N528" s="159">
        <f t="shared" si="298"/>
        <v>0</v>
      </c>
      <c r="O528" s="159">
        <f t="shared" si="298"/>
        <v>0</v>
      </c>
      <c r="P528" s="159">
        <f t="shared" si="298"/>
        <v>0</v>
      </c>
    </row>
    <row r="529" spans="1:16" s="1" customFormat="1" ht="12.75" customHeight="1">
      <c r="A529" s="31">
        <v>852</v>
      </c>
      <c r="B529" s="23" t="s">
        <v>280</v>
      </c>
      <c r="C529" s="24">
        <v>0</v>
      </c>
      <c r="D529" s="24">
        <v>0</v>
      </c>
      <c r="E529" s="24">
        <f t="shared" si="298"/>
        <v>0</v>
      </c>
      <c r="F529" s="24">
        <f t="shared" si="298"/>
        <v>0</v>
      </c>
      <c r="G529" s="24">
        <f t="shared" si="298"/>
        <v>0</v>
      </c>
      <c r="H529" s="24">
        <f t="shared" si="298"/>
        <v>0</v>
      </c>
      <c r="I529" s="24">
        <f t="shared" si="298"/>
        <v>0</v>
      </c>
      <c r="J529" s="24">
        <f t="shared" si="298"/>
        <v>0</v>
      </c>
      <c r="K529" s="24">
        <f t="shared" si="298"/>
        <v>0</v>
      </c>
      <c r="L529" s="24">
        <f t="shared" si="298"/>
        <v>0</v>
      </c>
      <c r="M529" s="24">
        <f t="shared" si="298"/>
        <v>0</v>
      </c>
      <c r="N529" s="24">
        <f t="shared" si="298"/>
        <v>0</v>
      </c>
      <c r="O529" s="24">
        <f t="shared" si="298"/>
        <v>0</v>
      </c>
      <c r="P529" s="24">
        <f t="shared" si="298"/>
        <v>0</v>
      </c>
    </row>
    <row r="530" spans="1:16" s="1" customFormat="1" ht="25.5" customHeight="1">
      <c r="A530" s="32">
        <v>85212</v>
      </c>
      <c r="B530" s="26" t="s">
        <v>282</v>
      </c>
      <c r="C530" s="27">
        <v>0</v>
      </c>
      <c r="D530" s="27">
        <v>0</v>
      </c>
      <c r="E530" s="27">
        <f t="shared" si="298"/>
        <v>0</v>
      </c>
      <c r="F530" s="27">
        <f t="shared" si="298"/>
        <v>0</v>
      </c>
      <c r="G530" s="27">
        <f t="shared" si="298"/>
        <v>0</v>
      </c>
      <c r="H530" s="27">
        <f t="shared" si="298"/>
        <v>0</v>
      </c>
      <c r="I530" s="27">
        <f t="shared" si="298"/>
        <v>0</v>
      </c>
      <c r="J530" s="27">
        <f t="shared" si="298"/>
        <v>0</v>
      </c>
      <c r="K530" s="27">
        <f t="shared" si="298"/>
        <v>0</v>
      </c>
      <c r="L530" s="27">
        <f t="shared" si="298"/>
        <v>0</v>
      </c>
      <c r="M530" s="27">
        <f t="shared" si="298"/>
        <v>0</v>
      </c>
      <c r="N530" s="27">
        <f t="shared" si="298"/>
        <v>0</v>
      </c>
      <c r="O530" s="27">
        <f t="shared" si="298"/>
        <v>0</v>
      </c>
      <c r="P530" s="27">
        <f t="shared" si="298"/>
        <v>0</v>
      </c>
    </row>
    <row r="531" spans="1:16" s="1" customFormat="1" ht="13.5" customHeight="1" thickBot="1">
      <c r="A531" s="121" t="s">
        <v>285</v>
      </c>
      <c r="B531" s="122" t="s">
        <v>227</v>
      </c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</row>
    <row r="532" spans="1:16" s="18" customFormat="1" ht="15.75" thickTop="1">
      <c r="A532" s="123" t="s">
        <v>635</v>
      </c>
      <c r="B532" s="124"/>
      <c r="C532" s="125">
        <f>C534+C759</f>
        <v>352005382</v>
      </c>
      <c r="D532" s="125">
        <v>353586477</v>
      </c>
      <c r="E532" s="125">
        <f aca="true" t="shared" si="299" ref="E532:J532">E534+E759</f>
        <v>300000</v>
      </c>
      <c r="F532" s="125">
        <f t="shared" si="299"/>
        <v>353886477</v>
      </c>
      <c r="G532" s="125">
        <f t="shared" si="299"/>
        <v>115470</v>
      </c>
      <c r="H532" s="125">
        <f t="shared" si="299"/>
        <v>354001947</v>
      </c>
      <c r="I532" s="125">
        <f t="shared" si="299"/>
        <v>360000</v>
      </c>
      <c r="J532" s="125">
        <f t="shared" si="299"/>
        <v>354361947</v>
      </c>
      <c r="K532" s="125">
        <f aca="true" t="shared" si="300" ref="K532:P532">K534+K759</f>
        <v>-450000</v>
      </c>
      <c r="L532" s="125">
        <f t="shared" si="300"/>
        <v>353911947</v>
      </c>
      <c r="M532" s="125">
        <f t="shared" si="300"/>
        <v>-2286700</v>
      </c>
      <c r="N532" s="125">
        <f t="shared" si="300"/>
        <v>351625247</v>
      </c>
      <c r="O532" s="125">
        <f t="shared" si="300"/>
        <v>751500</v>
      </c>
      <c r="P532" s="125">
        <f t="shared" si="300"/>
        <v>352376747</v>
      </c>
    </row>
    <row r="533" spans="1:16" s="1" customFormat="1" ht="12.75">
      <c r="A533" s="19" t="s">
        <v>1162</v>
      </c>
      <c r="B533" s="108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</row>
    <row r="534" spans="1:16" s="18" customFormat="1" ht="15">
      <c r="A534" s="21" t="s">
        <v>636</v>
      </c>
      <c r="B534" s="109"/>
      <c r="C534" s="17">
        <f>C535+C595+C615+C659+C677+C708+C713+C732+C735+C592</f>
        <v>351311382</v>
      </c>
      <c r="D534" s="17">
        <v>352892477</v>
      </c>
      <c r="E534" s="17">
        <f aca="true" t="shared" si="301" ref="E534:J534">E535+E595+E615+E659+E677+E708+E713+E732+E735+E592</f>
        <v>300000</v>
      </c>
      <c r="F534" s="17">
        <f t="shared" si="301"/>
        <v>353192477</v>
      </c>
      <c r="G534" s="17">
        <f t="shared" si="301"/>
        <v>115470</v>
      </c>
      <c r="H534" s="17">
        <f t="shared" si="301"/>
        <v>353307947</v>
      </c>
      <c r="I534" s="17">
        <f t="shared" si="301"/>
        <v>360000</v>
      </c>
      <c r="J534" s="17">
        <f t="shared" si="301"/>
        <v>353667947</v>
      </c>
      <c r="K534" s="17">
        <f aca="true" t="shared" si="302" ref="K534:P534">K535+K595+K615+K659+K677+K708+K713+K732+K735+K592</f>
        <v>-450000</v>
      </c>
      <c r="L534" s="17">
        <f t="shared" si="302"/>
        <v>353217947</v>
      </c>
      <c r="M534" s="17">
        <f t="shared" si="302"/>
        <v>-2286700</v>
      </c>
      <c r="N534" s="17">
        <f t="shared" si="302"/>
        <v>350931247</v>
      </c>
      <c r="O534" s="17">
        <f t="shared" si="302"/>
        <v>425500</v>
      </c>
      <c r="P534" s="17">
        <f t="shared" si="302"/>
        <v>351356747</v>
      </c>
    </row>
    <row r="535" spans="1:16" s="1" customFormat="1" ht="12.75">
      <c r="A535" s="31">
        <v>600</v>
      </c>
      <c r="B535" s="23" t="s">
        <v>1174</v>
      </c>
      <c r="C535" s="24">
        <f>C536</f>
        <v>276386700</v>
      </c>
      <c r="D535" s="24">
        <v>276386700</v>
      </c>
      <c r="E535" s="24">
        <f aca="true" t="shared" si="303" ref="E535:P535">E536</f>
        <v>0</v>
      </c>
      <c r="F535" s="24">
        <f t="shared" si="303"/>
        <v>276386700</v>
      </c>
      <c r="G535" s="24">
        <f t="shared" si="303"/>
        <v>0</v>
      </c>
      <c r="H535" s="24">
        <f t="shared" si="303"/>
        <v>276386700</v>
      </c>
      <c r="I535" s="24">
        <f t="shared" si="303"/>
        <v>0</v>
      </c>
      <c r="J535" s="24">
        <f t="shared" si="303"/>
        <v>276386700</v>
      </c>
      <c r="K535" s="24">
        <f t="shared" si="303"/>
        <v>-450000</v>
      </c>
      <c r="L535" s="24">
        <f t="shared" si="303"/>
        <v>275936700</v>
      </c>
      <c r="M535" s="24">
        <f t="shared" si="303"/>
        <v>-1850000</v>
      </c>
      <c r="N535" s="24">
        <f t="shared" si="303"/>
        <v>274086700</v>
      </c>
      <c r="O535" s="24">
        <f t="shared" si="303"/>
        <v>0</v>
      </c>
      <c r="P535" s="24">
        <f t="shared" si="303"/>
        <v>274086700</v>
      </c>
    </row>
    <row r="536" spans="1:16" s="1" customFormat="1" ht="12.75">
      <c r="A536" s="32">
        <v>60015</v>
      </c>
      <c r="B536" s="26" t="s">
        <v>637</v>
      </c>
      <c r="C536" s="27">
        <f>C537+C590</f>
        <v>276386700</v>
      </c>
      <c r="D536" s="27">
        <v>276386700</v>
      </c>
      <c r="E536" s="27">
        <f aca="true" t="shared" si="304" ref="E536:J536">E537+E590</f>
        <v>0</v>
      </c>
      <c r="F536" s="27">
        <f t="shared" si="304"/>
        <v>276386700</v>
      </c>
      <c r="G536" s="27">
        <f t="shared" si="304"/>
        <v>0</v>
      </c>
      <c r="H536" s="27">
        <f t="shared" si="304"/>
        <v>276386700</v>
      </c>
      <c r="I536" s="27">
        <f t="shared" si="304"/>
        <v>0</v>
      </c>
      <c r="J536" s="27">
        <f t="shared" si="304"/>
        <v>276386700</v>
      </c>
      <c r="K536" s="27">
        <f aca="true" t="shared" si="305" ref="K536:P536">K537+K590</f>
        <v>-450000</v>
      </c>
      <c r="L536" s="27">
        <f t="shared" si="305"/>
        <v>275936700</v>
      </c>
      <c r="M536" s="27">
        <f t="shared" si="305"/>
        <v>-1850000</v>
      </c>
      <c r="N536" s="27">
        <f t="shared" si="305"/>
        <v>274086700</v>
      </c>
      <c r="O536" s="27">
        <f t="shared" si="305"/>
        <v>0</v>
      </c>
      <c r="P536" s="27">
        <f t="shared" si="305"/>
        <v>274086700</v>
      </c>
    </row>
    <row r="537" spans="1:16" s="1" customFormat="1" ht="12.75">
      <c r="A537" s="50"/>
      <c r="B537" s="51" t="s">
        <v>1176</v>
      </c>
      <c r="C537" s="35">
        <f>SUM(C538:C589)</f>
        <v>276386700</v>
      </c>
      <c r="D537" s="35">
        <v>276386700</v>
      </c>
      <c r="E537" s="35">
        <f aca="true" t="shared" si="306" ref="E537:J537">SUM(E538:E589)</f>
        <v>0</v>
      </c>
      <c r="F537" s="35">
        <f t="shared" si="306"/>
        <v>276386700</v>
      </c>
      <c r="G537" s="35">
        <f t="shared" si="306"/>
        <v>0</v>
      </c>
      <c r="H537" s="35">
        <f t="shared" si="306"/>
        <v>276386700</v>
      </c>
      <c r="I537" s="35">
        <f t="shared" si="306"/>
        <v>0</v>
      </c>
      <c r="J537" s="35">
        <f t="shared" si="306"/>
        <v>276386700</v>
      </c>
      <c r="K537" s="35">
        <f aca="true" t="shared" si="307" ref="K537:P537">SUM(K538:K589)</f>
        <v>-450000</v>
      </c>
      <c r="L537" s="35">
        <f t="shared" si="307"/>
        <v>275936700</v>
      </c>
      <c r="M537" s="35">
        <f t="shared" si="307"/>
        <v>-1850000</v>
      </c>
      <c r="N537" s="35">
        <f t="shared" si="307"/>
        <v>274086700</v>
      </c>
      <c r="O537" s="35">
        <f t="shared" si="307"/>
        <v>0</v>
      </c>
      <c r="P537" s="35">
        <f t="shared" si="307"/>
        <v>274086700</v>
      </c>
    </row>
    <row r="538" spans="1:16" s="1" customFormat="1" ht="22.5" hidden="1">
      <c r="A538" s="28" t="s">
        <v>638</v>
      </c>
      <c r="B538" s="29" t="s">
        <v>639</v>
      </c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</row>
    <row r="539" spans="1:16" s="1" customFormat="1" ht="12.75" hidden="1">
      <c r="A539" s="28" t="s">
        <v>640</v>
      </c>
      <c r="B539" s="29" t="s">
        <v>641</v>
      </c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</row>
    <row r="540" spans="1:16" s="1" customFormat="1" ht="34.5" customHeight="1">
      <c r="A540" s="28" t="s">
        <v>642</v>
      </c>
      <c r="B540" s="29" t="s">
        <v>644</v>
      </c>
      <c r="C540" s="30">
        <v>56000000</v>
      </c>
      <c r="D540" s="30">
        <v>56000000</v>
      </c>
      <c r="E540" s="30"/>
      <c r="F540" s="30">
        <f aca="true" t="shared" si="308" ref="F540:F588">D540+E540</f>
        <v>56000000</v>
      </c>
      <c r="G540" s="30"/>
      <c r="H540" s="30">
        <f aca="true" t="shared" si="309" ref="H540:H588">F540+G540</f>
        <v>56000000</v>
      </c>
      <c r="I540" s="30"/>
      <c r="J540" s="30">
        <f aca="true" t="shared" si="310" ref="J540:J588">H540+I540</f>
        <v>56000000</v>
      </c>
      <c r="K540" s="30"/>
      <c r="L540" s="30">
        <f aca="true" t="shared" si="311" ref="L540:L588">J540+K540</f>
        <v>56000000</v>
      </c>
      <c r="M540" s="30"/>
      <c r="N540" s="30">
        <f aca="true" t="shared" si="312" ref="N540:N588">L540+M540</f>
        <v>56000000</v>
      </c>
      <c r="O540" s="30"/>
      <c r="P540" s="30">
        <f aca="true" t="shared" si="313" ref="P540:P588">N540+O540</f>
        <v>56000000</v>
      </c>
    </row>
    <row r="541" spans="1:16" s="1" customFormat="1" ht="21" customHeight="1">
      <c r="A541" s="28" t="s">
        <v>645</v>
      </c>
      <c r="B541" s="172" t="s">
        <v>548</v>
      </c>
      <c r="C541" s="30">
        <v>6000000</v>
      </c>
      <c r="D541" s="30">
        <v>6000000</v>
      </c>
      <c r="E541" s="30"/>
      <c r="F541" s="30">
        <f t="shared" si="308"/>
        <v>6000000</v>
      </c>
      <c r="G541" s="30"/>
      <c r="H541" s="30">
        <f t="shared" si="309"/>
        <v>6000000</v>
      </c>
      <c r="I541" s="30"/>
      <c r="J541" s="30">
        <f t="shared" si="310"/>
        <v>6000000</v>
      </c>
      <c r="K541" s="30"/>
      <c r="L541" s="30">
        <f t="shared" si="311"/>
        <v>6000000</v>
      </c>
      <c r="M541" s="30"/>
      <c r="N541" s="30">
        <f t="shared" si="312"/>
        <v>6000000</v>
      </c>
      <c r="O541" s="30"/>
      <c r="P541" s="30">
        <f t="shared" si="313"/>
        <v>6000000</v>
      </c>
    </row>
    <row r="542" spans="1:16" s="1" customFormat="1" ht="12.75" customHeight="1">
      <c r="A542" s="28" t="s">
        <v>646</v>
      </c>
      <c r="B542" s="29" t="s">
        <v>652</v>
      </c>
      <c r="C542" s="30">
        <v>500000</v>
      </c>
      <c r="D542" s="30">
        <v>500000</v>
      </c>
      <c r="E542" s="30"/>
      <c r="F542" s="30">
        <f t="shared" si="308"/>
        <v>500000</v>
      </c>
      <c r="G542" s="30"/>
      <c r="H542" s="30">
        <f t="shared" si="309"/>
        <v>500000</v>
      </c>
      <c r="I542" s="30"/>
      <c r="J542" s="30">
        <f t="shared" si="310"/>
        <v>500000</v>
      </c>
      <c r="K542" s="30"/>
      <c r="L542" s="30">
        <f t="shared" si="311"/>
        <v>500000</v>
      </c>
      <c r="M542" s="30"/>
      <c r="N542" s="30">
        <f t="shared" si="312"/>
        <v>500000</v>
      </c>
      <c r="O542" s="30"/>
      <c r="P542" s="30">
        <f t="shared" si="313"/>
        <v>500000</v>
      </c>
    </row>
    <row r="543" spans="1:16" s="1" customFormat="1" ht="12.75" customHeight="1">
      <c r="A543" s="28" t="s">
        <v>653</v>
      </c>
      <c r="B543" s="29" t="s">
        <v>654</v>
      </c>
      <c r="C543" s="30">
        <v>1500000</v>
      </c>
      <c r="D543" s="30">
        <v>1500000</v>
      </c>
      <c r="E543" s="30"/>
      <c r="F543" s="30">
        <f t="shared" si="308"/>
        <v>1500000</v>
      </c>
      <c r="G543" s="30"/>
      <c r="H543" s="30">
        <f t="shared" si="309"/>
        <v>1500000</v>
      </c>
      <c r="I543" s="30"/>
      <c r="J543" s="30">
        <f t="shared" si="310"/>
        <v>1500000</v>
      </c>
      <c r="K543" s="30"/>
      <c r="L543" s="30">
        <f t="shared" si="311"/>
        <v>1500000</v>
      </c>
      <c r="M543" s="30"/>
      <c r="N543" s="30">
        <f t="shared" si="312"/>
        <v>1500000</v>
      </c>
      <c r="O543" s="30"/>
      <c r="P543" s="30">
        <f t="shared" si="313"/>
        <v>1500000</v>
      </c>
    </row>
    <row r="544" spans="1:16" s="1" customFormat="1" ht="14.25" customHeight="1">
      <c r="A544" s="28" t="s">
        <v>655</v>
      </c>
      <c r="B544" s="29" t="s">
        <v>656</v>
      </c>
      <c r="C544" s="30">
        <v>1000000</v>
      </c>
      <c r="D544" s="30">
        <v>1000000</v>
      </c>
      <c r="E544" s="30"/>
      <c r="F544" s="30">
        <f t="shared" si="308"/>
        <v>1000000</v>
      </c>
      <c r="G544" s="30"/>
      <c r="H544" s="30">
        <f t="shared" si="309"/>
        <v>1000000</v>
      </c>
      <c r="I544" s="30"/>
      <c r="J544" s="30">
        <f t="shared" si="310"/>
        <v>1000000</v>
      </c>
      <c r="K544" s="30"/>
      <c r="L544" s="30">
        <f t="shared" si="311"/>
        <v>1000000</v>
      </c>
      <c r="M544" s="30"/>
      <c r="N544" s="30">
        <f t="shared" si="312"/>
        <v>1000000</v>
      </c>
      <c r="O544" s="30"/>
      <c r="P544" s="30">
        <f t="shared" si="313"/>
        <v>1000000</v>
      </c>
    </row>
    <row r="545" spans="1:16" s="1" customFormat="1" ht="12.75" customHeight="1">
      <c r="A545" s="28" t="s">
        <v>657</v>
      </c>
      <c r="B545" s="29" t="s">
        <v>227</v>
      </c>
      <c r="C545" s="30">
        <v>500000</v>
      </c>
      <c r="D545" s="30">
        <v>500000</v>
      </c>
      <c r="E545" s="30"/>
      <c r="F545" s="30">
        <f t="shared" si="308"/>
        <v>500000</v>
      </c>
      <c r="G545" s="30"/>
      <c r="H545" s="30">
        <f t="shared" si="309"/>
        <v>500000</v>
      </c>
      <c r="I545" s="30"/>
      <c r="J545" s="30">
        <f t="shared" si="310"/>
        <v>500000</v>
      </c>
      <c r="K545" s="30"/>
      <c r="L545" s="30">
        <f t="shared" si="311"/>
        <v>500000</v>
      </c>
      <c r="M545" s="30"/>
      <c r="N545" s="30">
        <f t="shared" si="312"/>
        <v>500000</v>
      </c>
      <c r="O545" s="30"/>
      <c r="P545" s="30">
        <f t="shared" si="313"/>
        <v>500000</v>
      </c>
    </row>
    <row r="546" spans="1:16" s="1" customFormat="1" ht="23.25" customHeight="1">
      <c r="A546" s="28" t="s">
        <v>1016</v>
      </c>
      <c r="B546" s="29" t="s">
        <v>1143</v>
      </c>
      <c r="C546" s="30">
        <v>1300000</v>
      </c>
      <c r="D546" s="30">
        <v>1300000</v>
      </c>
      <c r="E546" s="30"/>
      <c r="F546" s="30">
        <f t="shared" si="308"/>
        <v>1300000</v>
      </c>
      <c r="G546" s="30"/>
      <c r="H546" s="30">
        <f t="shared" si="309"/>
        <v>1300000</v>
      </c>
      <c r="I546" s="30"/>
      <c r="J546" s="30">
        <f t="shared" si="310"/>
        <v>1300000</v>
      </c>
      <c r="K546" s="30"/>
      <c r="L546" s="30">
        <f t="shared" si="311"/>
        <v>1300000</v>
      </c>
      <c r="M546" s="30"/>
      <c r="N546" s="30">
        <f t="shared" si="312"/>
        <v>1300000</v>
      </c>
      <c r="O546" s="30"/>
      <c r="P546" s="30">
        <f t="shared" si="313"/>
        <v>1300000</v>
      </c>
    </row>
    <row r="547" spans="1:16" s="1" customFormat="1" ht="12.75" customHeight="1">
      <c r="A547" s="28" t="s">
        <v>1030</v>
      </c>
      <c r="B547" s="29" t="s">
        <v>1031</v>
      </c>
      <c r="C547" s="30">
        <v>5456900</v>
      </c>
      <c r="D547" s="30">
        <v>5456900</v>
      </c>
      <c r="E547" s="30"/>
      <c r="F547" s="30">
        <f t="shared" si="308"/>
        <v>5456900</v>
      </c>
      <c r="G547" s="30"/>
      <c r="H547" s="30">
        <f t="shared" si="309"/>
        <v>5456900</v>
      </c>
      <c r="I547" s="30"/>
      <c r="J547" s="30">
        <f t="shared" si="310"/>
        <v>5456900</v>
      </c>
      <c r="K547" s="30"/>
      <c r="L547" s="30">
        <f t="shared" si="311"/>
        <v>5456900</v>
      </c>
      <c r="M547" s="30"/>
      <c r="N547" s="30">
        <f t="shared" si="312"/>
        <v>5456900</v>
      </c>
      <c r="O547" s="30"/>
      <c r="P547" s="30">
        <f t="shared" si="313"/>
        <v>5456900</v>
      </c>
    </row>
    <row r="548" spans="1:16" s="1" customFormat="1" ht="23.25" customHeight="1" hidden="1">
      <c r="A548" s="28" t="s">
        <v>658</v>
      </c>
      <c r="B548" s="29" t="s">
        <v>662</v>
      </c>
      <c r="C548" s="30">
        <v>0</v>
      </c>
      <c r="D548" s="30">
        <v>0</v>
      </c>
      <c r="E548" s="30"/>
      <c r="F548" s="30">
        <f t="shared" si="308"/>
        <v>0</v>
      </c>
      <c r="G548" s="30"/>
      <c r="H548" s="30">
        <f t="shared" si="309"/>
        <v>0</v>
      </c>
      <c r="I548" s="30"/>
      <c r="J548" s="30">
        <f t="shared" si="310"/>
        <v>0</v>
      </c>
      <c r="K548" s="30"/>
      <c r="L548" s="30">
        <f t="shared" si="311"/>
        <v>0</v>
      </c>
      <c r="M548" s="30"/>
      <c r="N548" s="30">
        <f t="shared" si="312"/>
        <v>0</v>
      </c>
      <c r="O548" s="30"/>
      <c r="P548" s="30">
        <f t="shared" si="313"/>
        <v>0</v>
      </c>
    </row>
    <row r="549" spans="1:16" s="1" customFormat="1" ht="23.25" customHeight="1">
      <c r="A549" s="28" t="s">
        <v>663</v>
      </c>
      <c r="B549" s="29" t="s">
        <v>880</v>
      </c>
      <c r="C549" s="30">
        <v>450000</v>
      </c>
      <c r="D549" s="30">
        <v>450000</v>
      </c>
      <c r="E549" s="30"/>
      <c r="F549" s="30">
        <f t="shared" si="308"/>
        <v>450000</v>
      </c>
      <c r="G549" s="30"/>
      <c r="H549" s="30">
        <f t="shared" si="309"/>
        <v>450000</v>
      </c>
      <c r="I549" s="30"/>
      <c r="J549" s="30">
        <f t="shared" si="310"/>
        <v>450000</v>
      </c>
      <c r="K549" s="30"/>
      <c r="L549" s="30">
        <f t="shared" si="311"/>
        <v>450000</v>
      </c>
      <c r="M549" s="30"/>
      <c r="N549" s="30">
        <f t="shared" si="312"/>
        <v>450000</v>
      </c>
      <c r="O549" s="30"/>
      <c r="P549" s="30">
        <f t="shared" si="313"/>
        <v>450000</v>
      </c>
    </row>
    <row r="550" spans="1:16" s="1" customFormat="1" ht="12.75" customHeight="1">
      <c r="A550" s="28" t="s">
        <v>664</v>
      </c>
      <c r="B550" s="29" t="s">
        <v>665</v>
      </c>
      <c r="C550" s="30">
        <v>500000</v>
      </c>
      <c r="D550" s="30">
        <v>500000</v>
      </c>
      <c r="E550" s="30"/>
      <c r="F550" s="30">
        <f t="shared" si="308"/>
        <v>500000</v>
      </c>
      <c r="G550" s="30"/>
      <c r="H550" s="30">
        <f t="shared" si="309"/>
        <v>500000</v>
      </c>
      <c r="I550" s="30"/>
      <c r="J550" s="30">
        <f t="shared" si="310"/>
        <v>500000</v>
      </c>
      <c r="K550" s="30"/>
      <c r="L550" s="30">
        <f t="shared" si="311"/>
        <v>500000</v>
      </c>
      <c r="M550" s="30"/>
      <c r="N550" s="30">
        <f t="shared" si="312"/>
        <v>500000</v>
      </c>
      <c r="O550" s="30"/>
      <c r="P550" s="30">
        <f t="shared" si="313"/>
        <v>500000</v>
      </c>
    </row>
    <row r="551" spans="1:16" s="1" customFormat="1" ht="23.25" customHeight="1" hidden="1">
      <c r="A551" s="28" t="s">
        <v>666</v>
      </c>
      <c r="B551" s="29" t="s">
        <v>667</v>
      </c>
      <c r="C551" s="30">
        <v>0</v>
      </c>
      <c r="D551" s="30">
        <v>0</v>
      </c>
      <c r="E551" s="30"/>
      <c r="F551" s="30">
        <f t="shared" si="308"/>
        <v>0</v>
      </c>
      <c r="G551" s="30"/>
      <c r="H551" s="30">
        <f t="shared" si="309"/>
        <v>0</v>
      </c>
      <c r="I551" s="30"/>
      <c r="J551" s="30">
        <f t="shared" si="310"/>
        <v>0</v>
      </c>
      <c r="K551" s="30"/>
      <c r="L551" s="30">
        <f t="shared" si="311"/>
        <v>0</v>
      </c>
      <c r="M551" s="30"/>
      <c r="N551" s="30">
        <f t="shared" si="312"/>
        <v>0</v>
      </c>
      <c r="O551" s="30"/>
      <c r="P551" s="30">
        <f t="shared" si="313"/>
        <v>0</v>
      </c>
    </row>
    <row r="552" spans="1:16" s="1" customFormat="1" ht="12.75" customHeight="1">
      <c r="A552" s="28" t="s">
        <v>668</v>
      </c>
      <c r="B552" s="29" t="s">
        <v>669</v>
      </c>
      <c r="C552" s="30">
        <v>1000000</v>
      </c>
      <c r="D552" s="30">
        <v>1000000</v>
      </c>
      <c r="E552" s="30"/>
      <c r="F552" s="30">
        <f t="shared" si="308"/>
        <v>1000000</v>
      </c>
      <c r="G552" s="30"/>
      <c r="H552" s="30">
        <f t="shared" si="309"/>
        <v>1000000</v>
      </c>
      <c r="I552" s="30"/>
      <c r="J552" s="30">
        <f t="shared" si="310"/>
        <v>1000000</v>
      </c>
      <c r="K552" s="30"/>
      <c r="L552" s="30">
        <f t="shared" si="311"/>
        <v>1000000</v>
      </c>
      <c r="M552" s="30"/>
      <c r="N552" s="30">
        <f t="shared" si="312"/>
        <v>1000000</v>
      </c>
      <c r="O552" s="30"/>
      <c r="P552" s="30">
        <f t="shared" si="313"/>
        <v>1000000</v>
      </c>
    </row>
    <row r="553" spans="1:16" s="1" customFormat="1" ht="33.75" customHeight="1" hidden="1">
      <c r="A553" s="28" t="s">
        <v>670</v>
      </c>
      <c r="B553" s="29" t="s">
        <v>671</v>
      </c>
      <c r="C553" s="30">
        <v>0</v>
      </c>
      <c r="D553" s="30">
        <v>0</v>
      </c>
      <c r="E553" s="30"/>
      <c r="F553" s="30">
        <f t="shared" si="308"/>
        <v>0</v>
      </c>
      <c r="G553" s="30"/>
      <c r="H553" s="30">
        <f t="shared" si="309"/>
        <v>0</v>
      </c>
      <c r="I553" s="30"/>
      <c r="J553" s="30">
        <f t="shared" si="310"/>
        <v>0</v>
      </c>
      <c r="K553" s="30"/>
      <c r="L553" s="30">
        <f t="shared" si="311"/>
        <v>0</v>
      </c>
      <c r="M553" s="30"/>
      <c r="N553" s="30">
        <f t="shared" si="312"/>
        <v>0</v>
      </c>
      <c r="O553" s="30"/>
      <c r="P553" s="30">
        <f t="shared" si="313"/>
        <v>0</v>
      </c>
    </row>
    <row r="554" spans="1:16" s="1" customFormat="1" ht="38.25" customHeight="1" hidden="1">
      <c r="A554" s="28" t="s">
        <v>672</v>
      </c>
      <c r="B554" s="29" t="s">
        <v>673</v>
      </c>
      <c r="C554" s="30">
        <v>0</v>
      </c>
      <c r="D554" s="30">
        <v>0</v>
      </c>
      <c r="E554" s="30"/>
      <c r="F554" s="30">
        <f t="shared" si="308"/>
        <v>0</v>
      </c>
      <c r="G554" s="30"/>
      <c r="H554" s="30">
        <f t="shared" si="309"/>
        <v>0</v>
      </c>
      <c r="I554" s="30"/>
      <c r="J554" s="30">
        <f t="shared" si="310"/>
        <v>0</v>
      </c>
      <c r="K554" s="30"/>
      <c r="L554" s="30">
        <f t="shared" si="311"/>
        <v>0</v>
      </c>
      <c r="M554" s="30"/>
      <c r="N554" s="30">
        <f t="shared" si="312"/>
        <v>0</v>
      </c>
      <c r="O554" s="30"/>
      <c r="P554" s="30">
        <f t="shared" si="313"/>
        <v>0</v>
      </c>
    </row>
    <row r="555" spans="1:16" s="1" customFormat="1" ht="12.75" customHeight="1">
      <c r="A555" s="28" t="s">
        <v>674</v>
      </c>
      <c r="B555" s="29" t="s">
        <v>675</v>
      </c>
      <c r="C555" s="30">
        <v>5879400</v>
      </c>
      <c r="D555" s="30">
        <v>5879400</v>
      </c>
      <c r="E555" s="30"/>
      <c r="F555" s="30">
        <f t="shared" si="308"/>
        <v>5879400</v>
      </c>
      <c r="G555" s="30"/>
      <c r="H555" s="30">
        <f t="shared" si="309"/>
        <v>5879400</v>
      </c>
      <c r="I555" s="30"/>
      <c r="J555" s="30">
        <f t="shared" si="310"/>
        <v>5879400</v>
      </c>
      <c r="K555" s="30"/>
      <c r="L555" s="30">
        <f t="shared" si="311"/>
        <v>5879400</v>
      </c>
      <c r="M555" s="30">
        <v>-1100000</v>
      </c>
      <c r="N555" s="30">
        <f t="shared" si="312"/>
        <v>4779400</v>
      </c>
      <c r="O555" s="30"/>
      <c r="P555" s="30">
        <f t="shared" si="313"/>
        <v>4779400</v>
      </c>
    </row>
    <row r="556" spans="1:16" s="1" customFormat="1" ht="14.25" customHeight="1">
      <c r="A556" s="28" t="s">
        <v>676</v>
      </c>
      <c r="B556" s="29" t="s">
        <v>677</v>
      </c>
      <c r="C556" s="30">
        <v>4500000</v>
      </c>
      <c r="D556" s="30">
        <v>4500000</v>
      </c>
      <c r="E556" s="30"/>
      <c r="F556" s="30">
        <f t="shared" si="308"/>
        <v>4500000</v>
      </c>
      <c r="G556" s="30"/>
      <c r="H556" s="30">
        <f t="shared" si="309"/>
        <v>4500000</v>
      </c>
      <c r="I556" s="30"/>
      <c r="J556" s="30">
        <f t="shared" si="310"/>
        <v>4500000</v>
      </c>
      <c r="K556" s="30"/>
      <c r="L556" s="30">
        <f t="shared" si="311"/>
        <v>4500000</v>
      </c>
      <c r="M556" s="30"/>
      <c r="N556" s="30">
        <f t="shared" si="312"/>
        <v>4500000</v>
      </c>
      <c r="O556" s="30"/>
      <c r="P556" s="30">
        <f t="shared" si="313"/>
        <v>4500000</v>
      </c>
    </row>
    <row r="557" spans="1:16" s="1" customFormat="1" ht="12.75" customHeight="1">
      <c r="A557" s="28" t="s">
        <v>881</v>
      </c>
      <c r="B557" s="29" t="s">
        <v>882</v>
      </c>
      <c r="C557" s="30">
        <v>500000</v>
      </c>
      <c r="D557" s="30">
        <v>500000</v>
      </c>
      <c r="E557" s="30"/>
      <c r="F557" s="30">
        <f t="shared" si="308"/>
        <v>500000</v>
      </c>
      <c r="G557" s="30"/>
      <c r="H557" s="30">
        <f t="shared" si="309"/>
        <v>500000</v>
      </c>
      <c r="I557" s="30"/>
      <c r="J557" s="30">
        <f t="shared" si="310"/>
        <v>500000</v>
      </c>
      <c r="K557" s="30"/>
      <c r="L557" s="30">
        <f t="shared" si="311"/>
        <v>500000</v>
      </c>
      <c r="M557" s="30"/>
      <c r="N557" s="30">
        <f t="shared" si="312"/>
        <v>500000</v>
      </c>
      <c r="O557" s="30"/>
      <c r="P557" s="30">
        <f t="shared" si="313"/>
        <v>500000</v>
      </c>
    </row>
    <row r="558" spans="1:16" s="1" customFormat="1" ht="12.75" customHeight="1">
      <c r="A558" s="28" t="s">
        <v>678</v>
      </c>
      <c r="B558" s="29" t="s">
        <v>679</v>
      </c>
      <c r="C558" s="30">
        <v>21000000</v>
      </c>
      <c r="D558" s="30">
        <v>21000000</v>
      </c>
      <c r="E558" s="30"/>
      <c r="F558" s="30">
        <f t="shared" si="308"/>
        <v>21000000</v>
      </c>
      <c r="G558" s="30"/>
      <c r="H558" s="30">
        <f t="shared" si="309"/>
        <v>21000000</v>
      </c>
      <c r="I558" s="30"/>
      <c r="J558" s="30">
        <f t="shared" si="310"/>
        <v>21000000</v>
      </c>
      <c r="K558" s="30"/>
      <c r="L558" s="30">
        <f t="shared" si="311"/>
        <v>21000000</v>
      </c>
      <c r="M558" s="30"/>
      <c r="N558" s="30">
        <f t="shared" si="312"/>
        <v>21000000</v>
      </c>
      <c r="O558" s="30"/>
      <c r="P558" s="30">
        <f t="shared" si="313"/>
        <v>21000000</v>
      </c>
    </row>
    <row r="559" spans="1:16" s="1" customFormat="1" ht="12.75" customHeight="1">
      <c r="A559" s="28" t="s">
        <v>680</v>
      </c>
      <c r="B559" s="29" t="s">
        <v>681</v>
      </c>
      <c r="C559" s="30">
        <v>10421600</v>
      </c>
      <c r="D559" s="30">
        <v>10421600</v>
      </c>
      <c r="E559" s="30"/>
      <c r="F559" s="30">
        <f t="shared" si="308"/>
        <v>10421600</v>
      </c>
      <c r="G559" s="30"/>
      <c r="H559" s="30">
        <f t="shared" si="309"/>
        <v>10421600</v>
      </c>
      <c r="I559" s="30"/>
      <c r="J559" s="30">
        <f t="shared" si="310"/>
        <v>10421600</v>
      </c>
      <c r="K559" s="30"/>
      <c r="L559" s="30">
        <f t="shared" si="311"/>
        <v>10421600</v>
      </c>
      <c r="M559" s="30"/>
      <c r="N559" s="30">
        <f t="shared" si="312"/>
        <v>10421600</v>
      </c>
      <c r="O559" s="30"/>
      <c r="P559" s="30">
        <f t="shared" si="313"/>
        <v>10421600</v>
      </c>
    </row>
    <row r="560" spans="1:16" s="1" customFormat="1" ht="23.25" customHeight="1" hidden="1">
      <c r="A560" s="28" t="s">
        <v>682</v>
      </c>
      <c r="B560" s="29" t="s">
        <v>683</v>
      </c>
      <c r="C560" s="30">
        <v>0</v>
      </c>
      <c r="D560" s="30">
        <v>0</v>
      </c>
      <c r="E560" s="30"/>
      <c r="F560" s="30">
        <f t="shared" si="308"/>
        <v>0</v>
      </c>
      <c r="G560" s="30"/>
      <c r="H560" s="30">
        <f t="shared" si="309"/>
        <v>0</v>
      </c>
      <c r="I560" s="30"/>
      <c r="J560" s="30">
        <f t="shared" si="310"/>
        <v>0</v>
      </c>
      <c r="K560" s="30"/>
      <c r="L560" s="30">
        <f t="shared" si="311"/>
        <v>0</v>
      </c>
      <c r="M560" s="30"/>
      <c r="N560" s="30">
        <f t="shared" si="312"/>
        <v>0</v>
      </c>
      <c r="O560" s="30"/>
      <c r="P560" s="30">
        <f t="shared" si="313"/>
        <v>0</v>
      </c>
    </row>
    <row r="561" spans="1:16" s="1" customFormat="1" ht="23.25" customHeight="1" hidden="1">
      <c r="A561" s="28" t="s">
        <v>684</v>
      </c>
      <c r="B561" s="29" t="s">
        <v>685</v>
      </c>
      <c r="C561" s="30">
        <v>0</v>
      </c>
      <c r="D561" s="30">
        <v>0</v>
      </c>
      <c r="E561" s="30"/>
      <c r="F561" s="30">
        <f t="shared" si="308"/>
        <v>0</v>
      </c>
      <c r="G561" s="30"/>
      <c r="H561" s="30">
        <f t="shared" si="309"/>
        <v>0</v>
      </c>
      <c r="I561" s="30"/>
      <c r="J561" s="30">
        <f t="shared" si="310"/>
        <v>0</v>
      </c>
      <c r="K561" s="30"/>
      <c r="L561" s="30">
        <f t="shared" si="311"/>
        <v>0</v>
      </c>
      <c r="M561" s="30"/>
      <c r="N561" s="30">
        <f t="shared" si="312"/>
        <v>0</v>
      </c>
      <c r="O561" s="30"/>
      <c r="P561" s="30">
        <f t="shared" si="313"/>
        <v>0</v>
      </c>
    </row>
    <row r="562" spans="1:16" s="1" customFormat="1" ht="23.25" customHeight="1">
      <c r="A562" s="28" t="s">
        <v>1102</v>
      </c>
      <c r="B562" s="29" t="s">
        <v>1109</v>
      </c>
      <c r="C562" s="30">
        <v>4008800</v>
      </c>
      <c r="D562" s="30">
        <v>4008800</v>
      </c>
      <c r="E562" s="30"/>
      <c r="F562" s="30">
        <f t="shared" si="308"/>
        <v>4008800</v>
      </c>
      <c r="G562" s="30"/>
      <c r="H562" s="30">
        <f t="shared" si="309"/>
        <v>4008800</v>
      </c>
      <c r="I562" s="30"/>
      <c r="J562" s="30">
        <f t="shared" si="310"/>
        <v>4008800</v>
      </c>
      <c r="K562" s="30"/>
      <c r="L562" s="30">
        <f t="shared" si="311"/>
        <v>4008800</v>
      </c>
      <c r="M562" s="30"/>
      <c r="N562" s="30">
        <f t="shared" si="312"/>
        <v>4008800</v>
      </c>
      <c r="O562" s="30"/>
      <c r="P562" s="30">
        <f t="shared" si="313"/>
        <v>4008800</v>
      </c>
    </row>
    <row r="563" spans="1:16" s="1" customFormat="1" ht="23.25" customHeight="1" hidden="1">
      <c r="A563" s="28" t="s">
        <v>686</v>
      </c>
      <c r="B563" s="29" t="s">
        <v>687</v>
      </c>
      <c r="C563" s="30">
        <v>0</v>
      </c>
      <c r="D563" s="30">
        <v>0</v>
      </c>
      <c r="E563" s="30"/>
      <c r="F563" s="30">
        <f t="shared" si="308"/>
        <v>0</v>
      </c>
      <c r="G563" s="30"/>
      <c r="H563" s="30">
        <f t="shared" si="309"/>
        <v>0</v>
      </c>
      <c r="I563" s="30"/>
      <c r="J563" s="30">
        <f t="shared" si="310"/>
        <v>0</v>
      </c>
      <c r="K563" s="30"/>
      <c r="L563" s="30">
        <f t="shared" si="311"/>
        <v>0</v>
      </c>
      <c r="M563" s="30"/>
      <c r="N563" s="30">
        <f t="shared" si="312"/>
        <v>0</v>
      </c>
      <c r="O563" s="30"/>
      <c r="P563" s="30">
        <f t="shared" si="313"/>
        <v>0</v>
      </c>
    </row>
    <row r="564" spans="1:16" s="1" customFormat="1" ht="23.25" customHeight="1" hidden="1">
      <c r="A564" s="28" t="s">
        <v>688</v>
      </c>
      <c r="B564" s="29" t="s">
        <v>689</v>
      </c>
      <c r="C564" s="30">
        <v>0</v>
      </c>
      <c r="D564" s="30">
        <v>0</v>
      </c>
      <c r="E564" s="30"/>
      <c r="F564" s="30">
        <f t="shared" si="308"/>
        <v>0</v>
      </c>
      <c r="G564" s="30"/>
      <c r="H564" s="30">
        <f t="shared" si="309"/>
        <v>0</v>
      </c>
      <c r="I564" s="30"/>
      <c r="J564" s="30">
        <f t="shared" si="310"/>
        <v>0</v>
      </c>
      <c r="K564" s="30"/>
      <c r="L564" s="30">
        <f t="shared" si="311"/>
        <v>0</v>
      </c>
      <c r="M564" s="30"/>
      <c r="N564" s="30">
        <f t="shared" si="312"/>
        <v>0</v>
      </c>
      <c r="O564" s="30"/>
      <c r="P564" s="30">
        <f t="shared" si="313"/>
        <v>0</v>
      </c>
    </row>
    <row r="565" spans="1:16" s="1" customFormat="1" ht="23.25" customHeight="1" hidden="1">
      <c r="A565" s="28" t="s">
        <v>690</v>
      </c>
      <c r="B565" s="29" t="s">
        <v>691</v>
      </c>
      <c r="C565" s="30">
        <v>0</v>
      </c>
      <c r="D565" s="30">
        <v>0</v>
      </c>
      <c r="E565" s="30"/>
      <c r="F565" s="30">
        <f t="shared" si="308"/>
        <v>0</v>
      </c>
      <c r="G565" s="30"/>
      <c r="H565" s="30">
        <f t="shared" si="309"/>
        <v>0</v>
      </c>
      <c r="I565" s="30"/>
      <c r="J565" s="30">
        <f t="shared" si="310"/>
        <v>0</v>
      </c>
      <c r="K565" s="30"/>
      <c r="L565" s="30">
        <f t="shared" si="311"/>
        <v>0</v>
      </c>
      <c r="M565" s="30"/>
      <c r="N565" s="30">
        <f t="shared" si="312"/>
        <v>0</v>
      </c>
      <c r="O565" s="30"/>
      <c r="P565" s="30">
        <f t="shared" si="313"/>
        <v>0</v>
      </c>
    </row>
    <row r="566" spans="1:16" s="1" customFormat="1" ht="23.25" customHeight="1" hidden="1">
      <c r="A566" s="28" t="s">
        <v>692</v>
      </c>
      <c r="B566" s="29" t="s">
        <v>695</v>
      </c>
      <c r="C566" s="30">
        <v>0</v>
      </c>
      <c r="D566" s="30">
        <v>0</v>
      </c>
      <c r="E566" s="30"/>
      <c r="F566" s="30">
        <f t="shared" si="308"/>
        <v>0</v>
      </c>
      <c r="G566" s="30"/>
      <c r="H566" s="30">
        <f t="shared" si="309"/>
        <v>0</v>
      </c>
      <c r="I566" s="30"/>
      <c r="J566" s="30">
        <f t="shared" si="310"/>
        <v>0</v>
      </c>
      <c r="K566" s="30"/>
      <c r="L566" s="30">
        <f t="shared" si="311"/>
        <v>0</v>
      </c>
      <c r="M566" s="30"/>
      <c r="N566" s="30">
        <f t="shared" si="312"/>
        <v>0</v>
      </c>
      <c r="O566" s="30"/>
      <c r="P566" s="30">
        <f t="shared" si="313"/>
        <v>0</v>
      </c>
    </row>
    <row r="567" spans="1:16" s="1" customFormat="1" ht="23.25" customHeight="1" hidden="1">
      <c r="A567" s="28" t="s">
        <v>696</v>
      </c>
      <c r="B567" s="29" t="s">
        <v>700</v>
      </c>
      <c r="C567" s="30">
        <v>0</v>
      </c>
      <c r="D567" s="30">
        <v>0</v>
      </c>
      <c r="E567" s="30"/>
      <c r="F567" s="30">
        <f t="shared" si="308"/>
        <v>0</v>
      </c>
      <c r="G567" s="30"/>
      <c r="H567" s="30">
        <f t="shared" si="309"/>
        <v>0</v>
      </c>
      <c r="I567" s="30"/>
      <c r="J567" s="30">
        <f t="shared" si="310"/>
        <v>0</v>
      </c>
      <c r="K567" s="30"/>
      <c r="L567" s="30">
        <f t="shared" si="311"/>
        <v>0</v>
      </c>
      <c r="M567" s="30"/>
      <c r="N567" s="30">
        <f t="shared" si="312"/>
        <v>0</v>
      </c>
      <c r="O567" s="30"/>
      <c r="P567" s="30">
        <f t="shared" si="313"/>
        <v>0</v>
      </c>
    </row>
    <row r="568" spans="1:16" s="1" customFormat="1" ht="23.25" customHeight="1" hidden="1">
      <c r="A568" s="28" t="s">
        <v>701</v>
      </c>
      <c r="B568" s="29" t="s">
        <v>703</v>
      </c>
      <c r="C568" s="30">
        <v>0</v>
      </c>
      <c r="D568" s="30">
        <v>0</v>
      </c>
      <c r="E568" s="30"/>
      <c r="F568" s="30">
        <f t="shared" si="308"/>
        <v>0</v>
      </c>
      <c r="G568" s="30"/>
      <c r="H568" s="30">
        <f t="shared" si="309"/>
        <v>0</v>
      </c>
      <c r="I568" s="30"/>
      <c r="J568" s="30">
        <f t="shared" si="310"/>
        <v>0</v>
      </c>
      <c r="K568" s="30"/>
      <c r="L568" s="30">
        <f t="shared" si="311"/>
        <v>0</v>
      </c>
      <c r="M568" s="30"/>
      <c r="N568" s="30">
        <f t="shared" si="312"/>
        <v>0</v>
      </c>
      <c r="O568" s="30"/>
      <c r="P568" s="30">
        <f t="shared" si="313"/>
        <v>0</v>
      </c>
    </row>
    <row r="569" spans="1:16" s="1" customFormat="1" ht="33.75" customHeight="1" hidden="1">
      <c r="A569" s="28" t="s">
        <v>704</v>
      </c>
      <c r="B569" s="29" t="s">
        <v>705</v>
      </c>
      <c r="C569" s="30">
        <v>0</v>
      </c>
      <c r="D569" s="30">
        <v>0</v>
      </c>
      <c r="E569" s="30"/>
      <c r="F569" s="30">
        <f t="shared" si="308"/>
        <v>0</v>
      </c>
      <c r="G569" s="30"/>
      <c r="H569" s="30">
        <f t="shared" si="309"/>
        <v>0</v>
      </c>
      <c r="I569" s="30"/>
      <c r="J569" s="30">
        <f t="shared" si="310"/>
        <v>0</v>
      </c>
      <c r="K569" s="30"/>
      <c r="L569" s="30">
        <f t="shared" si="311"/>
        <v>0</v>
      </c>
      <c r="M569" s="30"/>
      <c r="N569" s="30">
        <f t="shared" si="312"/>
        <v>0</v>
      </c>
      <c r="O569" s="30"/>
      <c r="P569" s="30">
        <f t="shared" si="313"/>
        <v>0</v>
      </c>
    </row>
    <row r="570" spans="1:16" s="1" customFormat="1" ht="23.25" customHeight="1" hidden="1">
      <c r="A570" s="28" t="s">
        <v>706</v>
      </c>
      <c r="B570" s="29" t="s">
        <v>707</v>
      </c>
      <c r="C570" s="30">
        <v>0</v>
      </c>
      <c r="D570" s="30">
        <v>0</v>
      </c>
      <c r="E570" s="30"/>
      <c r="F570" s="30">
        <f t="shared" si="308"/>
        <v>0</v>
      </c>
      <c r="G570" s="30"/>
      <c r="H570" s="30">
        <f t="shared" si="309"/>
        <v>0</v>
      </c>
      <c r="I570" s="30"/>
      <c r="J570" s="30">
        <f t="shared" si="310"/>
        <v>0</v>
      </c>
      <c r="K570" s="30"/>
      <c r="L570" s="30">
        <f t="shared" si="311"/>
        <v>0</v>
      </c>
      <c r="M570" s="30"/>
      <c r="N570" s="30">
        <f t="shared" si="312"/>
        <v>0</v>
      </c>
      <c r="O570" s="30"/>
      <c r="P570" s="30">
        <f t="shared" si="313"/>
        <v>0</v>
      </c>
    </row>
    <row r="571" spans="1:16" s="1" customFormat="1" ht="12.75" customHeight="1">
      <c r="A571" s="28" t="s">
        <v>708</v>
      </c>
      <c r="B571" s="29" t="s">
        <v>709</v>
      </c>
      <c r="C571" s="30">
        <v>4000000</v>
      </c>
      <c r="D571" s="30">
        <v>4000000</v>
      </c>
      <c r="E571" s="30"/>
      <c r="F571" s="30">
        <f t="shared" si="308"/>
        <v>4000000</v>
      </c>
      <c r="G571" s="30"/>
      <c r="H571" s="30">
        <f t="shared" si="309"/>
        <v>4000000</v>
      </c>
      <c r="I571" s="30"/>
      <c r="J571" s="30">
        <f t="shared" si="310"/>
        <v>4000000</v>
      </c>
      <c r="K571" s="30"/>
      <c r="L571" s="30">
        <f t="shared" si="311"/>
        <v>4000000</v>
      </c>
      <c r="M571" s="30"/>
      <c r="N571" s="30">
        <f t="shared" si="312"/>
        <v>4000000</v>
      </c>
      <c r="O571" s="30"/>
      <c r="P571" s="30">
        <f t="shared" si="313"/>
        <v>4000000</v>
      </c>
    </row>
    <row r="572" spans="1:16" s="1" customFormat="1" ht="15" customHeight="1">
      <c r="A572" s="28" t="s">
        <v>710</v>
      </c>
      <c r="B572" s="29" t="s">
        <v>1146</v>
      </c>
      <c r="C572" s="30">
        <v>43419000</v>
      </c>
      <c r="D572" s="30">
        <v>43419000</v>
      </c>
      <c r="E572" s="30"/>
      <c r="F572" s="30">
        <f t="shared" si="308"/>
        <v>43419000</v>
      </c>
      <c r="G572" s="30"/>
      <c r="H572" s="30">
        <f t="shared" si="309"/>
        <v>43419000</v>
      </c>
      <c r="I572" s="30"/>
      <c r="J572" s="30">
        <f t="shared" si="310"/>
        <v>43419000</v>
      </c>
      <c r="K572" s="30"/>
      <c r="L572" s="30">
        <f t="shared" si="311"/>
        <v>43419000</v>
      </c>
      <c r="M572" s="30"/>
      <c r="N572" s="30">
        <f t="shared" si="312"/>
        <v>43419000</v>
      </c>
      <c r="O572" s="30"/>
      <c r="P572" s="30">
        <f t="shared" si="313"/>
        <v>43419000</v>
      </c>
    </row>
    <row r="573" spans="1:16" s="1" customFormat="1" ht="15.75" customHeight="1">
      <c r="A573" s="28" t="s">
        <v>711</v>
      </c>
      <c r="B573" s="29" t="s">
        <v>712</v>
      </c>
      <c r="C573" s="30">
        <v>300000</v>
      </c>
      <c r="D573" s="30">
        <v>300000</v>
      </c>
      <c r="E573" s="30"/>
      <c r="F573" s="30">
        <f t="shared" si="308"/>
        <v>300000</v>
      </c>
      <c r="G573" s="30"/>
      <c r="H573" s="30">
        <f t="shared" si="309"/>
        <v>300000</v>
      </c>
      <c r="I573" s="30"/>
      <c r="J573" s="30">
        <f t="shared" si="310"/>
        <v>300000</v>
      </c>
      <c r="K573" s="30"/>
      <c r="L573" s="30">
        <f t="shared" si="311"/>
        <v>300000</v>
      </c>
      <c r="M573" s="30"/>
      <c r="N573" s="30">
        <f t="shared" si="312"/>
        <v>300000</v>
      </c>
      <c r="O573" s="30"/>
      <c r="P573" s="30">
        <f t="shared" si="313"/>
        <v>300000</v>
      </c>
    </row>
    <row r="574" spans="1:16" s="1" customFormat="1" ht="15.75" customHeight="1">
      <c r="A574" s="28" t="s">
        <v>713</v>
      </c>
      <c r="B574" s="29" t="s">
        <v>714</v>
      </c>
      <c r="C574" s="30">
        <v>6000000</v>
      </c>
      <c r="D574" s="30">
        <v>6000000</v>
      </c>
      <c r="E574" s="30"/>
      <c r="F574" s="30">
        <f t="shared" si="308"/>
        <v>6000000</v>
      </c>
      <c r="G574" s="30"/>
      <c r="H574" s="30">
        <f t="shared" si="309"/>
        <v>6000000</v>
      </c>
      <c r="I574" s="30"/>
      <c r="J574" s="30">
        <f t="shared" si="310"/>
        <v>6000000</v>
      </c>
      <c r="K574" s="30"/>
      <c r="L574" s="30">
        <f t="shared" si="311"/>
        <v>6000000</v>
      </c>
      <c r="M574" s="30"/>
      <c r="N574" s="30">
        <f t="shared" si="312"/>
        <v>6000000</v>
      </c>
      <c r="O574" s="30"/>
      <c r="P574" s="30">
        <f t="shared" si="313"/>
        <v>6000000</v>
      </c>
    </row>
    <row r="575" spans="1:16" s="1" customFormat="1" ht="12.75" customHeight="1" hidden="1">
      <c r="A575" s="36" t="s">
        <v>79</v>
      </c>
      <c r="B575" s="37" t="s">
        <v>80</v>
      </c>
      <c r="C575" s="30">
        <v>0</v>
      </c>
      <c r="D575" s="30">
        <v>0</v>
      </c>
      <c r="E575" s="30"/>
      <c r="F575" s="30">
        <f t="shared" si="308"/>
        <v>0</v>
      </c>
      <c r="G575" s="30"/>
      <c r="H575" s="30">
        <f t="shared" si="309"/>
        <v>0</v>
      </c>
      <c r="I575" s="30"/>
      <c r="J575" s="30">
        <f t="shared" si="310"/>
        <v>0</v>
      </c>
      <c r="K575" s="30"/>
      <c r="L575" s="30">
        <f t="shared" si="311"/>
        <v>0</v>
      </c>
      <c r="M575" s="30"/>
      <c r="N575" s="30">
        <f t="shared" si="312"/>
        <v>0</v>
      </c>
      <c r="O575" s="30"/>
      <c r="P575" s="30">
        <f t="shared" si="313"/>
        <v>0</v>
      </c>
    </row>
    <row r="576" spans="1:16" s="1" customFormat="1" ht="39" customHeight="1">
      <c r="A576" s="36" t="s">
        <v>215</v>
      </c>
      <c r="B576" s="37" t="s">
        <v>216</v>
      </c>
      <c r="C576" s="30">
        <v>500000</v>
      </c>
      <c r="D576" s="30">
        <v>500000</v>
      </c>
      <c r="E576" s="30"/>
      <c r="F576" s="30">
        <f t="shared" si="308"/>
        <v>500000</v>
      </c>
      <c r="G576" s="30"/>
      <c r="H576" s="30">
        <f t="shared" si="309"/>
        <v>500000</v>
      </c>
      <c r="I576" s="30"/>
      <c r="J576" s="30">
        <f t="shared" si="310"/>
        <v>500000</v>
      </c>
      <c r="K576" s="30"/>
      <c r="L576" s="30">
        <f t="shared" si="311"/>
        <v>500000</v>
      </c>
      <c r="M576" s="30"/>
      <c r="N576" s="30">
        <f t="shared" si="312"/>
        <v>500000</v>
      </c>
      <c r="O576" s="30"/>
      <c r="P576" s="30">
        <f t="shared" si="313"/>
        <v>500000</v>
      </c>
    </row>
    <row r="577" spans="1:16" s="1" customFormat="1" ht="12.75" customHeight="1">
      <c r="A577" s="36" t="s">
        <v>213</v>
      </c>
      <c r="B577" s="37" t="s">
        <v>214</v>
      </c>
      <c r="C577" s="30">
        <v>443000</v>
      </c>
      <c r="D577" s="30">
        <v>443000</v>
      </c>
      <c r="E577" s="30"/>
      <c r="F577" s="30">
        <f t="shared" si="308"/>
        <v>443000</v>
      </c>
      <c r="G577" s="30"/>
      <c r="H577" s="30">
        <f t="shared" si="309"/>
        <v>443000</v>
      </c>
      <c r="I577" s="30"/>
      <c r="J577" s="30">
        <f t="shared" si="310"/>
        <v>443000</v>
      </c>
      <c r="K577" s="30"/>
      <c r="L577" s="30">
        <f t="shared" si="311"/>
        <v>443000</v>
      </c>
      <c r="M577" s="30">
        <v>150000</v>
      </c>
      <c r="N577" s="30">
        <f t="shared" si="312"/>
        <v>593000</v>
      </c>
      <c r="O577" s="30"/>
      <c r="P577" s="30">
        <f t="shared" si="313"/>
        <v>593000</v>
      </c>
    </row>
    <row r="578" spans="1:16" s="1" customFormat="1" ht="12.75" customHeight="1" hidden="1">
      <c r="A578" s="36" t="s">
        <v>725</v>
      </c>
      <c r="B578" s="37" t="s">
        <v>726</v>
      </c>
      <c r="C578" s="30"/>
      <c r="D578" s="30">
        <v>0</v>
      </c>
      <c r="E578" s="30"/>
      <c r="F578" s="30">
        <f t="shared" si="308"/>
        <v>0</v>
      </c>
      <c r="G578" s="30"/>
      <c r="H578" s="30">
        <f t="shared" si="309"/>
        <v>0</v>
      </c>
      <c r="I578" s="30"/>
      <c r="J578" s="30">
        <f t="shared" si="310"/>
        <v>0</v>
      </c>
      <c r="K578" s="30"/>
      <c r="L578" s="30">
        <f t="shared" si="311"/>
        <v>0</v>
      </c>
      <c r="M578" s="30"/>
      <c r="N578" s="30">
        <f t="shared" si="312"/>
        <v>0</v>
      </c>
      <c r="O578" s="30"/>
      <c r="P578" s="30">
        <f t="shared" si="313"/>
        <v>0</v>
      </c>
    </row>
    <row r="579" spans="1:16" s="1" customFormat="1" ht="23.25" customHeight="1">
      <c r="A579" s="28" t="s">
        <v>715</v>
      </c>
      <c r="B579" s="29" t="s">
        <v>1145</v>
      </c>
      <c r="C579" s="30">
        <v>4680000</v>
      </c>
      <c r="D579" s="30">
        <v>4680000</v>
      </c>
      <c r="E579" s="30"/>
      <c r="F579" s="30">
        <f t="shared" si="308"/>
        <v>4680000</v>
      </c>
      <c r="G579" s="30"/>
      <c r="H579" s="30">
        <f t="shared" si="309"/>
        <v>4680000</v>
      </c>
      <c r="I579" s="30"/>
      <c r="J579" s="30">
        <f t="shared" si="310"/>
        <v>4680000</v>
      </c>
      <c r="K579" s="30">
        <v>-450000</v>
      </c>
      <c r="L579" s="30">
        <f t="shared" si="311"/>
        <v>4230000</v>
      </c>
      <c r="M579" s="30"/>
      <c r="N579" s="30">
        <f t="shared" si="312"/>
        <v>4230000</v>
      </c>
      <c r="O579" s="30"/>
      <c r="P579" s="30">
        <f t="shared" si="313"/>
        <v>4230000</v>
      </c>
    </row>
    <row r="580" spans="1:16" s="1" customFormat="1" ht="23.25" customHeight="1">
      <c r="A580" s="28" t="s">
        <v>716</v>
      </c>
      <c r="B580" s="29" t="s">
        <v>717</v>
      </c>
      <c r="C580" s="30">
        <v>57800000</v>
      </c>
      <c r="D580" s="30">
        <v>57800000</v>
      </c>
      <c r="E580" s="30"/>
      <c r="F580" s="30">
        <f t="shared" si="308"/>
        <v>57800000</v>
      </c>
      <c r="G580" s="30"/>
      <c r="H580" s="30">
        <f t="shared" si="309"/>
        <v>57800000</v>
      </c>
      <c r="I580" s="30"/>
      <c r="J580" s="30">
        <f t="shared" si="310"/>
        <v>57800000</v>
      </c>
      <c r="K580" s="30"/>
      <c r="L580" s="30">
        <f t="shared" si="311"/>
        <v>57800000</v>
      </c>
      <c r="M580" s="30"/>
      <c r="N580" s="30">
        <f t="shared" si="312"/>
        <v>57800000</v>
      </c>
      <c r="O580" s="30"/>
      <c r="P580" s="30">
        <f t="shared" si="313"/>
        <v>57800000</v>
      </c>
    </row>
    <row r="581" spans="1:16" s="1" customFormat="1" ht="23.25" customHeight="1">
      <c r="A581" s="28" t="s">
        <v>879</v>
      </c>
      <c r="B581" s="29" t="s">
        <v>917</v>
      </c>
      <c r="C581" s="30">
        <v>20000000</v>
      </c>
      <c r="D581" s="30">
        <v>20000000</v>
      </c>
      <c r="E581" s="30"/>
      <c r="F581" s="30">
        <f t="shared" si="308"/>
        <v>20000000</v>
      </c>
      <c r="G581" s="30"/>
      <c r="H581" s="30">
        <f t="shared" si="309"/>
        <v>20000000</v>
      </c>
      <c r="I581" s="30"/>
      <c r="J581" s="30">
        <f t="shared" si="310"/>
        <v>20000000</v>
      </c>
      <c r="K581" s="30"/>
      <c r="L581" s="30">
        <f t="shared" si="311"/>
        <v>20000000</v>
      </c>
      <c r="M581" s="30"/>
      <c r="N581" s="30">
        <f t="shared" si="312"/>
        <v>20000000</v>
      </c>
      <c r="O581" s="30"/>
      <c r="P581" s="30">
        <f t="shared" si="313"/>
        <v>20000000</v>
      </c>
    </row>
    <row r="582" spans="1:16" s="1" customFormat="1" ht="23.25" customHeight="1">
      <c r="A582" s="36" t="s">
        <v>1065</v>
      </c>
      <c r="B582" s="167" t="s">
        <v>558</v>
      </c>
      <c r="C582" s="30">
        <v>17228000</v>
      </c>
      <c r="D582" s="30">
        <v>17228000</v>
      </c>
      <c r="E582" s="38"/>
      <c r="F582" s="30">
        <f t="shared" si="308"/>
        <v>17228000</v>
      </c>
      <c r="G582" s="38"/>
      <c r="H582" s="30">
        <f t="shared" si="309"/>
        <v>17228000</v>
      </c>
      <c r="I582" s="38"/>
      <c r="J582" s="30">
        <f t="shared" si="310"/>
        <v>17228000</v>
      </c>
      <c r="K582" s="38"/>
      <c r="L582" s="30">
        <f t="shared" si="311"/>
        <v>17228000</v>
      </c>
      <c r="M582" s="38"/>
      <c r="N582" s="30">
        <f t="shared" si="312"/>
        <v>17228000</v>
      </c>
      <c r="O582" s="38"/>
      <c r="P582" s="30">
        <f t="shared" si="313"/>
        <v>17228000</v>
      </c>
    </row>
    <row r="583" spans="1:16" s="1" customFormat="1" ht="23.25" customHeight="1" hidden="1">
      <c r="A583" s="28" t="s">
        <v>718</v>
      </c>
      <c r="B583" s="29" t="s">
        <v>719</v>
      </c>
      <c r="C583" s="30">
        <v>0</v>
      </c>
      <c r="D583" s="30">
        <v>0</v>
      </c>
      <c r="E583" s="30"/>
      <c r="F583" s="30">
        <f t="shared" si="308"/>
        <v>0</v>
      </c>
      <c r="G583" s="30"/>
      <c r="H583" s="30">
        <f t="shared" si="309"/>
        <v>0</v>
      </c>
      <c r="I583" s="30"/>
      <c r="J583" s="30">
        <f t="shared" si="310"/>
        <v>0</v>
      </c>
      <c r="K583" s="30"/>
      <c r="L583" s="30">
        <f t="shared" si="311"/>
        <v>0</v>
      </c>
      <c r="M583" s="30"/>
      <c r="N583" s="30">
        <f t="shared" si="312"/>
        <v>0</v>
      </c>
      <c r="O583" s="30"/>
      <c r="P583" s="30">
        <f t="shared" si="313"/>
        <v>0</v>
      </c>
    </row>
    <row r="584" spans="1:16" s="1" customFormat="1" ht="23.25" customHeight="1" hidden="1">
      <c r="A584" s="28" t="s">
        <v>720</v>
      </c>
      <c r="B584" s="29" t="s">
        <v>721</v>
      </c>
      <c r="C584" s="30">
        <v>0</v>
      </c>
      <c r="D584" s="30">
        <v>0</v>
      </c>
      <c r="E584" s="30"/>
      <c r="F584" s="30">
        <f t="shared" si="308"/>
        <v>0</v>
      </c>
      <c r="G584" s="30"/>
      <c r="H584" s="30">
        <f t="shared" si="309"/>
        <v>0</v>
      </c>
      <c r="I584" s="30"/>
      <c r="J584" s="30">
        <f t="shared" si="310"/>
        <v>0</v>
      </c>
      <c r="K584" s="30"/>
      <c r="L584" s="30">
        <f t="shared" si="311"/>
        <v>0</v>
      </c>
      <c r="M584" s="30"/>
      <c r="N584" s="30">
        <f t="shared" si="312"/>
        <v>0</v>
      </c>
      <c r="O584" s="30"/>
      <c r="P584" s="30">
        <f t="shared" si="313"/>
        <v>0</v>
      </c>
    </row>
    <row r="585" spans="1:16" s="1" customFormat="1" ht="23.25" customHeight="1" hidden="1">
      <c r="A585" s="28" t="s">
        <v>722</v>
      </c>
      <c r="B585" s="29" t="s">
        <v>723</v>
      </c>
      <c r="C585" s="30">
        <v>0</v>
      </c>
      <c r="D585" s="30">
        <v>0</v>
      </c>
      <c r="E585" s="30"/>
      <c r="F585" s="30">
        <f t="shared" si="308"/>
        <v>0</v>
      </c>
      <c r="G585" s="30"/>
      <c r="H585" s="30">
        <f t="shared" si="309"/>
        <v>0</v>
      </c>
      <c r="I585" s="30"/>
      <c r="J585" s="30">
        <f t="shared" si="310"/>
        <v>0</v>
      </c>
      <c r="K585" s="30"/>
      <c r="L585" s="30">
        <f t="shared" si="311"/>
        <v>0</v>
      </c>
      <c r="M585" s="30"/>
      <c r="N585" s="30">
        <f t="shared" si="312"/>
        <v>0</v>
      </c>
      <c r="O585" s="30"/>
      <c r="P585" s="30">
        <f t="shared" si="313"/>
        <v>0</v>
      </c>
    </row>
    <row r="586" spans="1:16" s="1" customFormat="1" ht="23.25" customHeight="1" hidden="1">
      <c r="A586" s="28" t="s">
        <v>724</v>
      </c>
      <c r="B586" s="29" t="s">
        <v>731</v>
      </c>
      <c r="C586" s="30">
        <v>0</v>
      </c>
      <c r="D586" s="30">
        <v>0</v>
      </c>
      <c r="E586" s="30"/>
      <c r="F586" s="30">
        <f t="shared" si="308"/>
        <v>0</v>
      </c>
      <c r="G586" s="30"/>
      <c r="H586" s="30">
        <f t="shared" si="309"/>
        <v>0</v>
      </c>
      <c r="I586" s="30"/>
      <c r="J586" s="30">
        <f t="shared" si="310"/>
        <v>0</v>
      </c>
      <c r="K586" s="30"/>
      <c r="L586" s="30">
        <f t="shared" si="311"/>
        <v>0</v>
      </c>
      <c r="M586" s="30"/>
      <c r="N586" s="30">
        <f t="shared" si="312"/>
        <v>0</v>
      </c>
      <c r="O586" s="30"/>
      <c r="P586" s="30">
        <f t="shared" si="313"/>
        <v>0</v>
      </c>
    </row>
    <row r="587" spans="1:16" s="1" customFormat="1" ht="15.75" customHeight="1">
      <c r="A587" s="28" t="s">
        <v>945</v>
      </c>
      <c r="B587" s="29" t="s">
        <v>946</v>
      </c>
      <c r="C587" s="30">
        <v>1000000</v>
      </c>
      <c r="D587" s="30">
        <v>1000000</v>
      </c>
      <c r="E587" s="30"/>
      <c r="F587" s="30">
        <f t="shared" si="308"/>
        <v>1000000</v>
      </c>
      <c r="G587" s="30"/>
      <c r="H587" s="30">
        <f t="shared" si="309"/>
        <v>1000000</v>
      </c>
      <c r="I587" s="30"/>
      <c r="J587" s="30">
        <f t="shared" si="310"/>
        <v>1000000</v>
      </c>
      <c r="K587" s="30"/>
      <c r="L587" s="30">
        <f t="shared" si="311"/>
        <v>1000000</v>
      </c>
      <c r="M587" s="30">
        <v>-900000</v>
      </c>
      <c r="N587" s="30">
        <f t="shared" si="312"/>
        <v>100000</v>
      </c>
      <c r="O587" s="30"/>
      <c r="P587" s="30">
        <f t="shared" si="313"/>
        <v>100000</v>
      </c>
    </row>
    <row r="588" spans="1:16" s="1" customFormat="1" ht="38.25" customHeight="1">
      <c r="A588" s="28" t="s">
        <v>732</v>
      </c>
      <c r="B588" s="29" t="s">
        <v>733</v>
      </c>
      <c r="C588" s="44">
        <v>500000</v>
      </c>
      <c r="D588" s="44">
        <v>500000</v>
      </c>
      <c r="E588" s="44"/>
      <c r="F588" s="44">
        <f t="shared" si="308"/>
        <v>500000</v>
      </c>
      <c r="G588" s="44"/>
      <c r="H588" s="44">
        <f t="shared" si="309"/>
        <v>500000</v>
      </c>
      <c r="I588" s="44"/>
      <c r="J588" s="44">
        <f t="shared" si="310"/>
        <v>500000</v>
      </c>
      <c r="K588" s="44"/>
      <c r="L588" s="44">
        <f t="shared" si="311"/>
        <v>500000</v>
      </c>
      <c r="M588" s="44"/>
      <c r="N588" s="44">
        <f t="shared" si="312"/>
        <v>500000</v>
      </c>
      <c r="O588" s="44"/>
      <c r="P588" s="44">
        <f t="shared" si="313"/>
        <v>500000</v>
      </c>
    </row>
    <row r="589" spans="1:16" s="1" customFormat="1" ht="17.25" customHeight="1" hidden="1">
      <c r="A589" s="36" t="s">
        <v>734</v>
      </c>
      <c r="B589" s="37" t="s">
        <v>735</v>
      </c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</row>
    <row r="590" spans="1:16" s="1" customFormat="1" ht="15.75" customHeight="1" hidden="1">
      <c r="A590" s="33"/>
      <c r="B590" s="34" t="s">
        <v>242</v>
      </c>
      <c r="C590" s="40">
        <v>0</v>
      </c>
      <c r="D590" s="40">
        <v>0</v>
      </c>
      <c r="E590" s="40">
        <f aca="true" t="shared" si="314" ref="E590:P590">SUM(E591:E591)</f>
        <v>0</v>
      </c>
      <c r="F590" s="40">
        <f t="shared" si="314"/>
        <v>0</v>
      </c>
      <c r="G590" s="40">
        <f t="shared" si="314"/>
        <v>0</v>
      </c>
      <c r="H590" s="40">
        <f t="shared" si="314"/>
        <v>0</v>
      </c>
      <c r="I590" s="40">
        <f t="shared" si="314"/>
        <v>0</v>
      </c>
      <c r="J590" s="40">
        <f t="shared" si="314"/>
        <v>0</v>
      </c>
      <c r="K590" s="40">
        <f t="shared" si="314"/>
        <v>0</v>
      </c>
      <c r="L590" s="40">
        <f t="shared" si="314"/>
        <v>0</v>
      </c>
      <c r="M590" s="40">
        <f t="shared" si="314"/>
        <v>0</v>
      </c>
      <c r="N590" s="40">
        <f t="shared" si="314"/>
        <v>0</v>
      </c>
      <c r="O590" s="40">
        <f t="shared" si="314"/>
        <v>0</v>
      </c>
      <c r="P590" s="40">
        <f t="shared" si="314"/>
        <v>0</v>
      </c>
    </row>
    <row r="591" spans="1:16" s="1" customFormat="1" ht="22.5" hidden="1">
      <c r="A591" s="42" t="s">
        <v>736</v>
      </c>
      <c r="B591" s="68" t="s">
        <v>737</v>
      </c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</row>
    <row r="592" spans="1:16" s="1" customFormat="1" ht="12.75" hidden="1">
      <c r="A592" s="58">
        <v>710</v>
      </c>
      <c r="B592" s="59" t="s">
        <v>96</v>
      </c>
      <c r="C592" s="60">
        <v>0</v>
      </c>
      <c r="D592" s="60">
        <v>0</v>
      </c>
      <c r="E592" s="60">
        <f aca="true" t="shared" si="315" ref="E592:P592">E593</f>
        <v>0</v>
      </c>
      <c r="F592" s="60">
        <f t="shared" si="315"/>
        <v>0</v>
      </c>
      <c r="G592" s="60">
        <f t="shared" si="315"/>
        <v>0</v>
      </c>
      <c r="H592" s="60">
        <f t="shared" si="315"/>
        <v>0</v>
      </c>
      <c r="I592" s="60">
        <f t="shared" si="315"/>
        <v>0</v>
      </c>
      <c r="J592" s="60">
        <f t="shared" si="315"/>
        <v>0</v>
      </c>
      <c r="K592" s="60">
        <f t="shared" si="315"/>
        <v>0</v>
      </c>
      <c r="L592" s="60">
        <f t="shared" si="315"/>
        <v>0</v>
      </c>
      <c r="M592" s="60">
        <f t="shared" si="315"/>
        <v>0</v>
      </c>
      <c r="N592" s="60">
        <f t="shared" si="315"/>
        <v>0</v>
      </c>
      <c r="O592" s="60">
        <f t="shared" si="315"/>
        <v>0</v>
      </c>
      <c r="P592" s="60">
        <f t="shared" si="315"/>
        <v>0</v>
      </c>
    </row>
    <row r="593" spans="1:16" s="1" customFormat="1" ht="12.75" hidden="1">
      <c r="A593" s="32">
        <v>71015</v>
      </c>
      <c r="B593" s="26" t="s">
        <v>738</v>
      </c>
      <c r="C593" s="27">
        <v>0</v>
      </c>
      <c r="D593" s="27">
        <v>0</v>
      </c>
      <c r="E593" s="27">
        <f aca="true" t="shared" si="316" ref="E593:P593">SUM(E594:E594)</f>
        <v>0</v>
      </c>
      <c r="F593" s="27">
        <f t="shared" si="316"/>
        <v>0</v>
      </c>
      <c r="G593" s="27">
        <f t="shared" si="316"/>
        <v>0</v>
      </c>
      <c r="H593" s="27">
        <f t="shared" si="316"/>
        <v>0</v>
      </c>
      <c r="I593" s="27">
        <f t="shared" si="316"/>
        <v>0</v>
      </c>
      <c r="J593" s="27">
        <f t="shared" si="316"/>
        <v>0</v>
      </c>
      <c r="K593" s="27">
        <f t="shared" si="316"/>
        <v>0</v>
      </c>
      <c r="L593" s="27">
        <f t="shared" si="316"/>
        <v>0</v>
      </c>
      <c r="M593" s="27">
        <f t="shared" si="316"/>
        <v>0</v>
      </c>
      <c r="N593" s="27">
        <f t="shared" si="316"/>
        <v>0</v>
      </c>
      <c r="O593" s="27">
        <f t="shared" si="316"/>
        <v>0</v>
      </c>
      <c r="P593" s="27">
        <f t="shared" si="316"/>
        <v>0</v>
      </c>
    </row>
    <row r="594" spans="1:16" s="1" customFormat="1" ht="12.75" hidden="1">
      <c r="A594" s="52" t="s">
        <v>739</v>
      </c>
      <c r="B594" s="53" t="s">
        <v>227</v>
      </c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</row>
    <row r="595" spans="1:16" s="1" customFormat="1" ht="25.5">
      <c r="A595" s="31">
        <v>754</v>
      </c>
      <c r="B595" s="23" t="s">
        <v>144</v>
      </c>
      <c r="C595" s="24">
        <f>C596+C600+C607+C612</f>
        <v>13483208</v>
      </c>
      <c r="D595" s="24">
        <v>13605800</v>
      </c>
      <c r="E595" s="24">
        <f aca="true" t="shared" si="317" ref="E595:J595">E596+E600+E607+E612</f>
        <v>230000</v>
      </c>
      <c r="F595" s="24">
        <f t="shared" si="317"/>
        <v>13835800</v>
      </c>
      <c r="G595" s="24">
        <f t="shared" si="317"/>
        <v>0</v>
      </c>
      <c r="H595" s="24">
        <f t="shared" si="317"/>
        <v>13835800</v>
      </c>
      <c r="I595" s="24">
        <f t="shared" si="317"/>
        <v>360000</v>
      </c>
      <c r="J595" s="24">
        <f t="shared" si="317"/>
        <v>14195800</v>
      </c>
      <c r="K595" s="24">
        <f aca="true" t="shared" si="318" ref="K595:P595">K596+K600+K607+K612</f>
        <v>0</v>
      </c>
      <c r="L595" s="24">
        <f t="shared" si="318"/>
        <v>14195800</v>
      </c>
      <c r="M595" s="24">
        <f t="shared" si="318"/>
        <v>0</v>
      </c>
      <c r="N595" s="24">
        <f t="shared" si="318"/>
        <v>14195800</v>
      </c>
      <c r="O595" s="24">
        <f t="shared" si="318"/>
        <v>375500</v>
      </c>
      <c r="P595" s="24">
        <f t="shared" si="318"/>
        <v>14571300</v>
      </c>
    </row>
    <row r="596" spans="1:16" s="1" customFormat="1" ht="12.75">
      <c r="A596" s="32">
        <v>75404</v>
      </c>
      <c r="B596" s="26" t="s">
        <v>740</v>
      </c>
      <c r="C596" s="27">
        <f>SUM(C597:C598)</f>
        <v>6052908</v>
      </c>
      <c r="D596" s="27">
        <v>6212976</v>
      </c>
      <c r="E596" s="27">
        <f aca="true" t="shared" si="319" ref="E596:J596">SUM(E597:E598)</f>
        <v>30000</v>
      </c>
      <c r="F596" s="27">
        <f t="shared" si="319"/>
        <v>6242976</v>
      </c>
      <c r="G596" s="27">
        <f t="shared" si="319"/>
        <v>0</v>
      </c>
      <c r="H596" s="27">
        <f t="shared" si="319"/>
        <v>6242976</v>
      </c>
      <c r="I596" s="27">
        <f t="shared" si="319"/>
        <v>0</v>
      </c>
      <c r="J596" s="27">
        <f t="shared" si="319"/>
        <v>6242976</v>
      </c>
      <c r="K596" s="27">
        <f aca="true" t="shared" si="320" ref="K596:P596">SUM(K597:K598)</f>
        <v>0</v>
      </c>
      <c r="L596" s="27">
        <f t="shared" si="320"/>
        <v>6242976</v>
      </c>
      <c r="M596" s="27">
        <f t="shared" si="320"/>
        <v>0</v>
      </c>
      <c r="N596" s="27">
        <f t="shared" si="320"/>
        <v>6242976</v>
      </c>
      <c r="O596" s="27">
        <f t="shared" si="320"/>
        <v>0</v>
      </c>
      <c r="P596" s="27">
        <f t="shared" si="320"/>
        <v>6242976</v>
      </c>
    </row>
    <row r="597" spans="1:16" s="1" customFormat="1" ht="15.75" customHeight="1">
      <c r="A597" s="28" t="s">
        <v>926</v>
      </c>
      <c r="B597" s="29" t="s">
        <v>741</v>
      </c>
      <c r="C597" s="30">
        <v>532908</v>
      </c>
      <c r="D597" s="30">
        <v>415500</v>
      </c>
      <c r="E597" s="30">
        <f>30000</f>
        <v>30000</v>
      </c>
      <c r="F597" s="30">
        <f>D597+E597</f>
        <v>445500</v>
      </c>
      <c r="G597" s="30"/>
      <c r="H597" s="30">
        <f>F597+G597</f>
        <v>445500</v>
      </c>
      <c r="I597" s="30"/>
      <c r="J597" s="30">
        <f>H597+I597</f>
        <v>445500</v>
      </c>
      <c r="K597" s="30"/>
      <c r="L597" s="30">
        <f>J597+K597</f>
        <v>445500</v>
      </c>
      <c r="M597" s="30"/>
      <c r="N597" s="30">
        <f>L597+M597</f>
        <v>445500</v>
      </c>
      <c r="O597" s="30"/>
      <c r="P597" s="30">
        <f>N597+O597</f>
        <v>445500</v>
      </c>
    </row>
    <row r="598" spans="1:16" s="1" customFormat="1" ht="18.75" customHeight="1">
      <c r="A598" s="42" t="s">
        <v>927</v>
      </c>
      <c r="B598" s="43" t="s">
        <v>923</v>
      </c>
      <c r="C598" s="44">
        <v>5520000</v>
      </c>
      <c r="D598" s="44">
        <v>5797476</v>
      </c>
      <c r="E598" s="44"/>
      <c r="F598" s="44">
        <f>D598+E598</f>
        <v>5797476</v>
      </c>
      <c r="G598" s="44"/>
      <c r="H598" s="44">
        <f>F598+G598</f>
        <v>5797476</v>
      </c>
      <c r="I598" s="44"/>
      <c r="J598" s="44">
        <f>H598+I598</f>
        <v>5797476</v>
      </c>
      <c r="K598" s="44"/>
      <c r="L598" s="44">
        <f>J598+K598</f>
        <v>5797476</v>
      </c>
      <c r="M598" s="44"/>
      <c r="N598" s="44">
        <f>L598+M598</f>
        <v>5797476</v>
      </c>
      <c r="O598" s="44"/>
      <c r="P598" s="44">
        <f>N598+O598</f>
        <v>5797476</v>
      </c>
    </row>
    <row r="599" spans="1:16" s="1" customFormat="1" ht="18.75" customHeight="1" hidden="1">
      <c r="A599" s="141"/>
      <c r="B599" s="142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</row>
    <row r="600" spans="1:17" s="1" customFormat="1" ht="12.75">
      <c r="A600" s="32">
        <v>75411</v>
      </c>
      <c r="B600" s="26" t="s">
        <v>742</v>
      </c>
      <c r="C600" s="27">
        <f>C601+C602</f>
        <v>850000</v>
      </c>
      <c r="D600" s="27">
        <v>1090000</v>
      </c>
      <c r="E600" s="27">
        <f>E601+E602+E605</f>
        <v>200000</v>
      </c>
      <c r="F600" s="27">
        <f>F601+F602+F605</f>
        <v>1290000</v>
      </c>
      <c r="G600" s="27">
        <f>G601+G602+G605</f>
        <v>0</v>
      </c>
      <c r="H600" s="27">
        <f aca="true" t="shared" si="321" ref="H600:N600">H601+H602+H603+H605</f>
        <v>1290000</v>
      </c>
      <c r="I600" s="27">
        <f t="shared" si="321"/>
        <v>360000</v>
      </c>
      <c r="J600" s="27">
        <f t="shared" si="321"/>
        <v>1650000</v>
      </c>
      <c r="K600" s="27">
        <f t="shared" si="321"/>
        <v>0</v>
      </c>
      <c r="L600" s="27">
        <f t="shared" si="321"/>
        <v>1650000</v>
      </c>
      <c r="M600" s="27">
        <f t="shared" si="321"/>
        <v>0</v>
      </c>
      <c r="N600" s="27">
        <f t="shared" si="321"/>
        <v>1650000</v>
      </c>
      <c r="O600" s="27">
        <f>SUM(O601:O606)</f>
        <v>375500</v>
      </c>
      <c r="P600" s="27">
        <f>SUM(P601:P606)</f>
        <v>2025500</v>
      </c>
      <c r="Q600" s="1" t="b">
        <f>P600=O600+N600</f>
        <v>1</v>
      </c>
    </row>
    <row r="601" spans="1:17" s="1" customFormat="1" ht="13.5" customHeight="1">
      <c r="A601" s="61" t="s">
        <v>743</v>
      </c>
      <c r="B601" s="62" t="s">
        <v>747</v>
      </c>
      <c r="C601" s="63">
        <v>850000</v>
      </c>
      <c r="D601" s="63">
        <v>950000</v>
      </c>
      <c r="E601" s="63">
        <f>200000</f>
        <v>200000</v>
      </c>
      <c r="F601" s="63">
        <f>D601+E601</f>
        <v>1150000</v>
      </c>
      <c r="G601" s="63"/>
      <c r="H601" s="63">
        <f>F601+G601</f>
        <v>1150000</v>
      </c>
      <c r="I601" s="63">
        <v>-156000</v>
      </c>
      <c r="J601" s="63">
        <f>H601+I601</f>
        <v>994000</v>
      </c>
      <c r="K601" s="63"/>
      <c r="L601" s="63">
        <f>J601+K601</f>
        <v>994000</v>
      </c>
      <c r="M601" s="63"/>
      <c r="N601" s="63">
        <f>L601+M601</f>
        <v>994000</v>
      </c>
      <c r="O601" s="63"/>
      <c r="P601" s="63">
        <f aca="true" t="shared" si="322" ref="P601:P606">N601+O601</f>
        <v>994000</v>
      </c>
      <c r="Q601" s="1" t="b">
        <f aca="true" t="shared" si="323" ref="Q601:Q606">P601=O601+N601</f>
        <v>1</v>
      </c>
    </row>
    <row r="602" spans="1:17" s="1" customFormat="1" ht="14.25" customHeight="1">
      <c r="A602" s="28" t="s">
        <v>748</v>
      </c>
      <c r="B602" s="29" t="s">
        <v>937</v>
      </c>
      <c r="C602" s="30">
        <v>0</v>
      </c>
      <c r="D602" s="30">
        <v>0</v>
      </c>
      <c r="E602" s="30"/>
      <c r="F602" s="30">
        <f>0</f>
        <v>0</v>
      </c>
      <c r="G602" s="30"/>
      <c r="H602" s="30">
        <f>0</f>
        <v>0</v>
      </c>
      <c r="I602" s="30"/>
      <c r="J602" s="30">
        <f>0</f>
        <v>0</v>
      </c>
      <c r="K602" s="30"/>
      <c r="L602" s="30">
        <f>0</f>
        <v>0</v>
      </c>
      <c r="M602" s="30"/>
      <c r="N602" s="30">
        <f>0</f>
        <v>0</v>
      </c>
      <c r="O602" s="30">
        <v>180000</v>
      </c>
      <c r="P602" s="30">
        <f t="shared" si="322"/>
        <v>180000</v>
      </c>
      <c r="Q602" s="1" t="b">
        <f t="shared" si="323"/>
        <v>1</v>
      </c>
    </row>
    <row r="603" spans="1:17" s="1" customFormat="1" ht="24.75" customHeight="1">
      <c r="A603" s="28" t="s">
        <v>380</v>
      </c>
      <c r="B603" s="29" t="s">
        <v>381</v>
      </c>
      <c r="C603" s="30">
        <v>0</v>
      </c>
      <c r="D603" s="30">
        <v>140000</v>
      </c>
      <c r="E603" s="30"/>
      <c r="F603" s="30">
        <f>D603+E603</f>
        <v>140000</v>
      </c>
      <c r="G603" s="30"/>
      <c r="H603" s="30">
        <f>F603+G603</f>
        <v>140000</v>
      </c>
      <c r="I603" s="30"/>
      <c r="J603" s="30">
        <f>H603+I603</f>
        <v>140000</v>
      </c>
      <c r="K603" s="30"/>
      <c r="L603" s="30">
        <f>J603+K603</f>
        <v>140000</v>
      </c>
      <c r="M603" s="30"/>
      <c r="N603" s="30">
        <f>L603+M603</f>
        <v>140000</v>
      </c>
      <c r="O603" s="30"/>
      <c r="P603" s="30">
        <f t="shared" si="322"/>
        <v>140000</v>
      </c>
      <c r="Q603" s="1" t="b">
        <f t="shared" si="323"/>
        <v>1</v>
      </c>
    </row>
    <row r="604" spans="1:17" s="1" customFormat="1" ht="24.75" customHeight="1">
      <c r="A604" s="45" t="s">
        <v>938</v>
      </c>
      <c r="B604" s="43" t="s">
        <v>939</v>
      </c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>
        <v>0</v>
      </c>
      <c r="O604" s="44">
        <v>20000</v>
      </c>
      <c r="P604" s="44">
        <f t="shared" si="322"/>
        <v>20000</v>
      </c>
      <c r="Q604" s="1" t="b">
        <f t="shared" si="323"/>
        <v>1</v>
      </c>
    </row>
    <row r="605" spans="1:17" s="1" customFormat="1" ht="24.75" customHeight="1">
      <c r="A605" s="28" t="s">
        <v>563</v>
      </c>
      <c r="B605" s="79" t="s">
        <v>1042</v>
      </c>
      <c r="C605" s="30">
        <v>0</v>
      </c>
      <c r="D605" s="30">
        <v>140000</v>
      </c>
      <c r="E605" s="30"/>
      <c r="F605" s="30">
        <f>D605+E605</f>
        <v>140000</v>
      </c>
      <c r="G605" s="30"/>
      <c r="H605" s="30">
        <v>0</v>
      </c>
      <c r="I605" s="30">
        <f>156000+360000</f>
        <v>516000</v>
      </c>
      <c r="J605" s="30">
        <f>H605+I605</f>
        <v>516000</v>
      </c>
      <c r="K605" s="30"/>
      <c r="L605" s="30">
        <f>J605+K605</f>
        <v>516000</v>
      </c>
      <c r="M605" s="30"/>
      <c r="N605" s="30">
        <f>L605+M605</f>
        <v>516000</v>
      </c>
      <c r="O605" s="30"/>
      <c r="P605" s="30">
        <f t="shared" si="322"/>
        <v>516000</v>
      </c>
      <c r="Q605" s="1" t="b">
        <f t="shared" si="323"/>
        <v>1</v>
      </c>
    </row>
    <row r="606" spans="1:17" s="1" customFormat="1" ht="24.75" customHeight="1" thickBot="1">
      <c r="A606" s="28" t="s">
        <v>940</v>
      </c>
      <c r="B606" s="43" t="s">
        <v>941</v>
      </c>
      <c r="C606" s="30"/>
      <c r="D606" s="30"/>
      <c r="E606" s="44"/>
      <c r="F606" s="30"/>
      <c r="G606" s="44"/>
      <c r="H606" s="30"/>
      <c r="I606" s="44"/>
      <c r="J606" s="30"/>
      <c r="K606" s="44"/>
      <c r="L606" s="30"/>
      <c r="M606" s="44"/>
      <c r="N606" s="30">
        <v>0</v>
      </c>
      <c r="O606" s="44">
        <v>175500</v>
      </c>
      <c r="P606" s="30">
        <f t="shared" si="322"/>
        <v>175500</v>
      </c>
      <c r="Q606" s="1" t="b">
        <f t="shared" si="323"/>
        <v>1</v>
      </c>
    </row>
    <row r="607" spans="1:16" s="1" customFormat="1" ht="12.75">
      <c r="A607" s="32">
        <v>75414</v>
      </c>
      <c r="B607" s="48" t="s">
        <v>749</v>
      </c>
      <c r="C607" s="151">
        <f>SUM(C608:C611)</f>
        <v>6580300</v>
      </c>
      <c r="D607" s="27">
        <v>6302824</v>
      </c>
      <c r="E607" s="49">
        <f aca="true" t="shared" si="324" ref="E607:J607">SUM(E608:E611)</f>
        <v>0</v>
      </c>
      <c r="F607" s="27">
        <f t="shared" si="324"/>
        <v>6302824</v>
      </c>
      <c r="G607" s="49">
        <f t="shared" si="324"/>
        <v>0</v>
      </c>
      <c r="H607" s="27">
        <f t="shared" si="324"/>
        <v>6302824</v>
      </c>
      <c r="I607" s="49">
        <f t="shared" si="324"/>
        <v>0</v>
      </c>
      <c r="J607" s="27">
        <f t="shared" si="324"/>
        <v>6302824</v>
      </c>
      <c r="K607" s="49">
        <f aca="true" t="shared" si="325" ref="K607:P607">SUM(K608:K611)</f>
        <v>0</v>
      </c>
      <c r="L607" s="27">
        <f t="shared" si="325"/>
        <v>6302824</v>
      </c>
      <c r="M607" s="49">
        <f t="shared" si="325"/>
        <v>0</v>
      </c>
      <c r="N607" s="27">
        <f t="shared" si="325"/>
        <v>6302824</v>
      </c>
      <c r="O607" s="49">
        <f t="shared" si="325"/>
        <v>0</v>
      </c>
      <c r="P607" s="27">
        <f t="shared" si="325"/>
        <v>6302824</v>
      </c>
    </row>
    <row r="608" spans="1:16" s="1" customFormat="1" ht="22.5" customHeight="1">
      <c r="A608" s="28" t="s">
        <v>750</v>
      </c>
      <c r="B608" s="29" t="s">
        <v>559</v>
      </c>
      <c r="C608" s="30">
        <v>1495000</v>
      </c>
      <c r="D608" s="30">
        <v>1495000</v>
      </c>
      <c r="E608" s="30"/>
      <c r="F608" s="30">
        <f>D608+E608</f>
        <v>1495000</v>
      </c>
      <c r="G608" s="30"/>
      <c r="H608" s="30">
        <f>F608+G608</f>
        <v>1495000</v>
      </c>
      <c r="I608" s="30"/>
      <c r="J608" s="30">
        <f>H608+I608</f>
        <v>1495000</v>
      </c>
      <c r="K608" s="30"/>
      <c r="L608" s="30">
        <f>J608+K608</f>
        <v>1495000</v>
      </c>
      <c r="M608" s="30"/>
      <c r="N608" s="30">
        <f>L608+M608</f>
        <v>1495000</v>
      </c>
      <c r="O608" s="30"/>
      <c r="P608" s="30">
        <f>N608+O608</f>
        <v>1495000</v>
      </c>
    </row>
    <row r="609" spans="1:16" s="1" customFormat="1" ht="15" customHeight="1" thickBot="1">
      <c r="A609" s="83" t="s">
        <v>751</v>
      </c>
      <c r="B609" s="84" t="s">
        <v>752</v>
      </c>
      <c r="C609" s="85">
        <v>5085300</v>
      </c>
      <c r="D609" s="85">
        <v>4807824</v>
      </c>
      <c r="E609" s="85"/>
      <c r="F609" s="85">
        <f>D609+E609</f>
        <v>4807824</v>
      </c>
      <c r="G609" s="85"/>
      <c r="H609" s="85">
        <f>F609+G609</f>
        <v>4807824</v>
      </c>
      <c r="I609" s="85"/>
      <c r="J609" s="85">
        <f>H609+I609</f>
        <v>4807824</v>
      </c>
      <c r="K609" s="85"/>
      <c r="L609" s="85">
        <f>J609+K609</f>
        <v>4807824</v>
      </c>
      <c r="M609" s="85"/>
      <c r="N609" s="85">
        <f>L609+M609</f>
        <v>4807824</v>
      </c>
      <c r="O609" s="85"/>
      <c r="P609" s="85">
        <f>N609+O609</f>
        <v>4807824</v>
      </c>
    </row>
    <row r="610" spans="1:16" s="1" customFormat="1" ht="11.25" customHeight="1" hidden="1">
      <c r="A610" s="28" t="s">
        <v>753</v>
      </c>
      <c r="B610" s="29" t="s">
        <v>754</v>
      </c>
      <c r="C610" s="30">
        <v>0</v>
      </c>
      <c r="D610" s="30">
        <v>0</v>
      </c>
      <c r="E610" s="30"/>
      <c r="F610" s="30">
        <f>D610+E610</f>
        <v>0</v>
      </c>
      <c r="G610" s="30"/>
      <c r="H610" s="30">
        <f>F610+G610</f>
        <v>0</v>
      </c>
      <c r="I610" s="30"/>
      <c r="J610" s="30">
        <f>H610+I610</f>
        <v>0</v>
      </c>
      <c r="K610" s="30"/>
      <c r="L610" s="30">
        <f>J610+K610</f>
        <v>0</v>
      </c>
      <c r="M610" s="30"/>
      <c r="N610" s="30">
        <f>L610+M610</f>
        <v>0</v>
      </c>
      <c r="O610" s="30"/>
      <c r="P610" s="30">
        <f>N610+O610</f>
        <v>0</v>
      </c>
    </row>
    <row r="611" spans="1:16" s="1" customFormat="1" ht="14.25" customHeight="1" hidden="1">
      <c r="A611" s="28" t="s">
        <v>1147</v>
      </c>
      <c r="B611" s="29" t="s">
        <v>227</v>
      </c>
      <c r="C611" s="30">
        <v>0</v>
      </c>
      <c r="D611" s="30">
        <v>0</v>
      </c>
      <c r="E611" s="30"/>
      <c r="F611" s="30">
        <f>D611+E611</f>
        <v>0</v>
      </c>
      <c r="G611" s="30"/>
      <c r="H611" s="30">
        <f>F611+G611</f>
        <v>0</v>
      </c>
      <c r="I611" s="30"/>
      <c r="J611" s="30">
        <f>H611+I611</f>
        <v>0</v>
      </c>
      <c r="K611" s="30"/>
      <c r="L611" s="30">
        <f>J611+K611</f>
        <v>0</v>
      </c>
      <c r="M611" s="30"/>
      <c r="N611" s="30">
        <f>L611+M611</f>
        <v>0</v>
      </c>
      <c r="O611" s="30"/>
      <c r="P611" s="30">
        <f>N611+O611</f>
        <v>0</v>
      </c>
    </row>
    <row r="612" spans="1:16" s="1" customFormat="1" ht="12.75" hidden="1">
      <c r="A612" s="32">
        <v>75495</v>
      </c>
      <c r="B612" s="26" t="s">
        <v>1206</v>
      </c>
      <c r="C612" s="27">
        <v>0</v>
      </c>
      <c r="D612" s="27">
        <v>0</v>
      </c>
      <c r="E612" s="27">
        <v>0</v>
      </c>
      <c r="F612" s="27">
        <v>0</v>
      </c>
      <c r="G612" s="27">
        <v>0</v>
      </c>
      <c r="H612" s="27">
        <v>0</v>
      </c>
      <c r="I612" s="27">
        <v>0</v>
      </c>
      <c r="J612" s="27">
        <v>0</v>
      </c>
      <c r="K612" s="27">
        <v>0</v>
      </c>
      <c r="L612" s="27">
        <v>0</v>
      </c>
      <c r="M612" s="27">
        <v>0</v>
      </c>
      <c r="N612" s="27">
        <v>0</v>
      </c>
      <c r="O612" s="27">
        <v>0</v>
      </c>
      <c r="P612" s="27">
        <v>0</v>
      </c>
    </row>
    <row r="613" spans="1:16" ht="22.5" hidden="1">
      <c r="A613" s="61" t="s">
        <v>755</v>
      </c>
      <c r="B613" s="62" t="s">
        <v>758</v>
      </c>
      <c r="C613" s="63">
        <v>0</v>
      </c>
      <c r="D613" s="63">
        <v>0</v>
      </c>
      <c r="E613" s="63">
        <v>0</v>
      </c>
      <c r="F613" s="63">
        <v>0</v>
      </c>
      <c r="G613" s="63">
        <v>0</v>
      </c>
      <c r="H613" s="63">
        <v>0</v>
      </c>
      <c r="I613" s="63">
        <v>0</v>
      </c>
      <c r="J613" s="63">
        <v>0</v>
      </c>
      <c r="K613" s="63">
        <v>0</v>
      </c>
      <c r="L613" s="63">
        <v>0</v>
      </c>
      <c r="M613" s="63">
        <v>0</v>
      </c>
      <c r="N613" s="63">
        <v>0</v>
      </c>
      <c r="O613" s="63">
        <v>0</v>
      </c>
      <c r="P613" s="63">
        <v>0</v>
      </c>
    </row>
    <row r="614" spans="1:16" ht="12.75" hidden="1">
      <c r="A614" s="28" t="s">
        <v>759</v>
      </c>
      <c r="B614" s="29" t="s">
        <v>761</v>
      </c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</row>
    <row r="615" spans="1:16" s="1" customFormat="1" ht="13.5" customHeight="1">
      <c r="A615" s="31">
        <v>801</v>
      </c>
      <c r="B615" s="23" t="s">
        <v>156</v>
      </c>
      <c r="C615" s="24">
        <f>C616+C623+C640+C653+C656</f>
        <v>2250000</v>
      </c>
      <c r="D615" s="24">
        <v>2263503</v>
      </c>
      <c r="E615" s="24">
        <f aca="true" t="shared" si="326" ref="E615:J615">E616+E623+E640+E653+E656</f>
        <v>70000</v>
      </c>
      <c r="F615" s="24">
        <f t="shared" si="326"/>
        <v>2333503</v>
      </c>
      <c r="G615" s="24">
        <f t="shared" si="326"/>
        <v>0</v>
      </c>
      <c r="H615" s="24">
        <f t="shared" si="326"/>
        <v>2333503</v>
      </c>
      <c r="I615" s="24">
        <f t="shared" si="326"/>
        <v>0</v>
      </c>
      <c r="J615" s="24">
        <f t="shared" si="326"/>
        <v>2333503</v>
      </c>
      <c r="K615" s="24">
        <f aca="true" t="shared" si="327" ref="K615:P615">K616+K623+K640+K653+K656</f>
        <v>0</v>
      </c>
      <c r="L615" s="24">
        <f t="shared" si="327"/>
        <v>2333503</v>
      </c>
      <c r="M615" s="24">
        <f t="shared" si="327"/>
        <v>-436700</v>
      </c>
      <c r="N615" s="24">
        <f t="shared" si="327"/>
        <v>1896803</v>
      </c>
      <c r="O615" s="24">
        <f t="shared" si="327"/>
        <v>0</v>
      </c>
      <c r="P615" s="24">
        <f t="shared" si="327"/>
        <v>1896803</v>
      </c>
    </row>
    <row r="616" spans="1:16" s="1" customFormat="1" ht="12.75" hidden="1">
      <c r="A616" s="47">
        <v>80102</v>
      </c>
      <c r="B616" s="48" t="s">
        <v>762</v>
      </c>
      <c r="C616" s="49">
        <f>SUM(C617:C622)</f>
        <v>0</v>
      </c>
      <c r="D616" s="49">
        <v>0</v>
      </c>
      <c r="E616" s="49">
        <f aca="true" t="shared" si="328" ref="E616:J616">SUM(E617:E622)</f>
        <v>0</v>
      </c>
      <c r="F616" s="49">
        <f t="shared" si="328"/>
        <v>0</v>
      </c>
      <c r="G616" s="49">
        <f t="shared" si="328"/>
        <v>0</v>
      </c>
      <c r="H616" s="49">
        <f t="shared" si="328"/>
        <v>0</v>
      </c>
      <c r="I616" s="49">
        <f t="shared" si="328"/>
        <v>0</v>
      </c>
      <c r="J616" s="49">
        <f t="shared" si="328"/>
        <v>0</v>
      </c>
      <c r="K616" s="49">
        <f aca="true" t="shared" si="329" ref="K616:P616">SUM(K617:K622)</f>
        <v>0</v>
      </c>
      <c r="L616" s="49">
        <f t="shared" si="329"/>
        <v>0</v>
      </c>
      <c r="M616" s="49">
        <f t="shared" si="329"/>
        <v>0</v>
      </c>
      <c r="N616" s="49">
        <f t="shared" si="329"/>
        <v>0</v>
      </c>
      <c r="O616" s="49">
        <f t="shared" si="329"/>
        <v>0</v>
      </c>
      <c r="P616" s="49">
        <f t="shared" si="329"/>
        <v>0</v>
      </c>
    </row>
    <row r="617" spans="1:16" s="1" customFormat="1" ht="12.75" hidden="1">
      <c r="A617" s="28" t="s">
        <v>763</v>
      </c>
      <c r="B617" s="64" t="s">
        <v>764</v>
      </c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</row>
    <row r="618" spans="1:16" s="1" customFormat="1" ht="12.75" hidden="1">
      <c r="A618" s="28" t="s">
        <v>217</v>
      </c>
      <c r="B618" s="64" t="s">
        <v>897</v>
      </c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</row>
    <row r="619" spans="1:16" s="1" customFormat="1" ht="12.75" hidden="1">
      <c r="A619" s="28" t="s">
        <v>765</v>
      </c>
      <c r="B619" s="64" t="s">
        <v>766</v>
      </c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</row>
    <row r="620" spans="1:16" ht="12.75" hidden="1">
      <c r="A620" s="10" t="s">
        <v>767</v>
      </c>
      <c r="B620" s="87" t="s">
        <v>769</v>
      </c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</row>
    <row r="621" spans="1:16" s="1" customFormat="1" ht="12.75" hidden="1">
      <c r="A621" s="28" t="s">
        <v>770</v>
      </c>
      <c r="B621" s="64" t="s">
        <v>227</v>
      </c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</row>
    <row r="622" spans="1:16" s="1" customFormat="1" ht="12.75" hidden="1">
      <c r="A622" s="45" t="s">
        <v>771</v>
      </c>
      <c r="B622" s="69" t="s">
        <v>772</v>
      </c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</row>
    <row r="623" spans="1:16" s="1" customFormat="1" ht="12.75">
      <c r="A623" s="32">
        <v>80120</v>
      </c>
      <c r="B623" s="26" t="s">
        <v>773</v>
      </c>
      <c r="C623" s="27">
        <f>SUM(C624:C639)</f>
        <v>1700000</v>
      </c>
      <c r="D623" s="27">
        <v>1710000</v>
      </c>
      <c r="E623" s="27">
        <f aca="true" t="shared" si="330" ref="E623:J623">SUM(E624:E639)</f>
        <v>0</v>
      </c>
      <c r="F623" s="27">
        <f t="shared" si="330"/>
        <v>1710000</v>
      </c>
      <c r="G623" s="27">
        <f t="shared" si="330"/>
        <v>0</v>
      </c>
      <c r="H623" s="27">
        <f t="shared" si="330"/>
        <v>1710000</v>
      </c>
      <c r="I623" s="27">
        <f t="shared" si="330"/>
        <v>0</v>
      </c>
      <c r="J623" s="27">
        <f t="shared" si="330"/>
        <v>1710000</v>
      </c>
      <c r="K623" s="27">
        <f aca="true" t="shared" si="331" ref="K623:P623">SUM(K624:K639)</f>
        <v>0</v>
      </c>
      <c r="L623" s="27">
        <f t="shared" si="331"/>
        <v>1710000</v>
      </c>
      <c r="M623" s="27">
        <f t="shared" si="331"/>
        <v>-186700</v>
      </c>
      <c r="N623" s="27">
        <f t="shared" si="331"/>
        <v>1523300</v>
      </c>
      <c r="O623" s="27">
        <f t="shared" si="331"/>
        <v>0</v>
      </c>
      <c r="P623" s="27">
        <f t="shared" si="331"/>
        <v>1523300</v>
      </c>
    </row>
    <row r="624" spans="1:16" s="1" customFormat="1" ht="15.75" customHeight="1">
      <c r="A624" s="61" t="s">
        <v>774</v>
      </c>
      <c r="B624" s="165" t="s">
        <v>159</v>
      </c>
      <c r="C624" s="63">
        <v>400000</v>
      </c>
      <c r="D624" s="63">
        <v>400000</v>
      </c>
      <c r="E624" s="63"/>
      <c r="F624" s="63">
        <f aca="true" t="shared" si="332" ref="F624:F634">D624+E624</f>
        <v>400000</v>
      </c>
      <c r="G624" s="63"/>
      <c r="H624" s="63">
        <f aca="true" t="shared" si="333" ref="H624:H634">F624+G624</f>
        <v>400000</v>
      </c>
      <c r="I624" s="63"/>
      <c r="J624" s="63">
        <f aca="true" t="shared" si="334" ref="J624:J634">H624+I624</f>
        <v>400000</v>
      </c>
      <c r="K624" s="63"/>
      <c r="L624" s="63">
        <f aca="true" t="shared" si="335" ref="L624:L634">J624+K624</f>
        <v>400000</v>
      </c>
      <c r="M624" s="63"/>
      <c r="N624" s="63">
        <f aca="true" t="shared" si="336" ref="N624:N634">L624+M624</f>
        <v>400000</v>
      </c>
      <c r="O624" s="63"/>
      <c r="P624" s="63">
        <f aca="true" t="shared" si="337" ref="P624:P634">N624+O624</f>
        <v>400000</v>
      </c>
    </row>
    <row r="625" spans="1:16" s="1" customFormat="1" ht="15.75" customHeight="1">
      <c r="A625" s="28" t="s">
        <v>775</v>
      </c>
      <c r="B625" s="37" t="s">
        <v>227</v>
      </c>
      <c r="C625" s="30">
        <v>50000</v>
      </c>
      <c r="D625" s="30">
        <v>50000</v>
      </c>
      <c r="E625" s="30"/>
      <c r="F625" s="30">
        <f t="shared" si="332"/>
        <v>50000</v>
      </c>
      <c r="G625" s="30"/>
      <c r="H625" s="30">
        <f t="shared" si="333"/>
        <v>50000</v>
      </c>
      <c r="I625" s="30"/>
      <c r="J625" s="30">
        <f t="shared" si="334"/>
        <v>50000</v>
      </c>
      <c r="K625" s="30"/>
      <c r="L625" s="30">
        <f t="shared" si="335"/>
        <v>50000</v>
      </c>
      <c r="M625" s="30"/>
      <c r="N625" s="30">
        <f t="shared" si="336"/>
        <v>50000</v>
      </c>
      <c r="O625" s="30"/>
      <c r="P625" s="30">
        <f t="shared" si="337"/>
        <v>50000</v>
      </c>
    </row>
    <row r="626" spans="1:16" s="1" customFormat="1" ht="16.5" customHeight="1">
      <c r="A626" s="28" t="s">
        <v>776</v>
      </c>
      <c r="B626" s="37" t="s">
        <v>777</v>
      </c>
      <c r="C626" s="30">
        <v>250000</v>
      </c>
      <c r="D626" s="30">
        <v>250000</v>
      </c>
      <c r="E626" s="30"/>
      <c r="F626" s="30">
        <f t="shared" si="332"/>
        <v>250000</v>
      </c>
      <c r="G626" s="30"/>
      <c r="H626" s="30">
        <f t="shared" si="333"/>
        <v>250000</v>
      </c>
      <c r="I626" s="30"/>
      <c r="J626" s="30">
        <f t="shared" si="334"/>
        <v>250000</v>
      </c>
      <c r="K626" s="30"/>
      <c r="L626" s="30">
        <f t="shared" si="335"/>
        <v>250000</v>
      </c>
      <c r="M626" s="30">
        <v>-236000</v>
      </c>
      <c r="N626" s="30">
        <f t="shared" si="336"/>
        <v>14000</v>
      </c>
      <c r="O626" s="30"/>
      <c r="P626" s="30">
        <f t="shared" si="337"/>
        <v>14000</v>
      </c>
    </row>
    <row r="627" spans="1:16" s="1" customFormat="1" ht="24" customHeight="1">
      <c r="A627" s="28" t="s">
        <v>1058</v>
      </c>
      <c r="B627" s="37" t="s">
        <v>1059</v>
      </c>
      <c r="C627" s="30">
        <v>1000000</v>
      </c>
      <c r="D627" s="30">
        <v>1000000</v>
      </c>
      <c r="E627" s="30"/>
      <c r="F627" s="30">
        <f t="shared" si="332"/>
        <v>1000000</v>
      </c>
      <c r="G627" s="30"/>
      <c r="H627" s="30">
        <f t="shared" si="333"/>
        <v>1000000</v>
      </c>
      <c r="I627" s="30"/>
      <c r="J627" s="30">
        <f t="shared" si="334"/>
        <v>1000000</v>
      </c>
      <c r="K627" s="30"/>
      <c r="L627" s="30">
        <f t="shared" si="335"/>
        <v>1000000</v>
      </c>
      <c r="M627" s="30"/>
      <c r="N627" s="30">
        <f t="shared" si="336"/>
        <v>1000000</v>
      </c>
      <c r="O627" s="30"/>
      <c r="P627" s="30">
        <f t="shared" si="337"/>
        <v>1000000</v>
      </c>
    </row>
    <row r="628" spans="1:16" s="1" customFormat="1" ht="15.75" customHeight="1" hidden="1">
      <c r="A628" s="28" t="s">
        <v>778</v>
      </c>
      <c r="B628" s="37" t="s">
        <v>34</v>
      </c>
      <c r="C628" s="30">
        <v>0</v>
      </c>
      <c r="D628" s="30">
        <v>0</v>
      </c>
      <c r="E628" s="30"/>
      <c r="F628" s="30">
        <f t="shared" si="332"/>
        <v>0</v>
      </c>
      <c r="G628" s="30"/>
      <c r="H628" s="30">
        <f t="shared" si="333"/>
        <v>0</v>
      </c>
      <c r="I628" s="30"/>
      <c r="J628" s="30">
        <f t="shared" si="334"/>
        <v>0</v>
      </c>
      <c r="K628" s="30"/>
      <c r="L628" s="30">
        <f t="shared" si="335"/>
        <v>0</v>
      </c>
      <c r="M628" s="30"/>
      <c r="N628" s="30">
        <f t="shared" si="336"/>
        <v>0</v>
      </c>
      <c r="O628" s="30"/>
      <c r="P628" s="30">
        <f t="shared" si="337"/>
        <v>0</v>
      </c>
    </row>
    <row r="629" spans="1:16" s="1" customFormat="1" ht="15.75" customHeight="1" hidden="1">
      <c r="A629" s="28" t="s">
        <v>779</v>
      </c>
      <c r="B629" s="37" t="s">
        <v>780</v>
      </c>
      <c r="C629" s="30">
        <v>0</v>
      </c>
      <c r="D629" s="30">
        <v>0</v>
      </c>
      <c r="E629" s="30"/>
      <c r="F629" s="30">
        <f t="shared" si="332"/>
        <v>0</v>
      </c>
      <c r="G629" s="30"/>
      <c r="H629" s="30">
        <f t="shared" si="333"/>
        <v>0</v>
      </c>
      <c r="I629" s="30"/>
      <c r="J629" s="30">
        <f t="shared" si="334"/>
        <v>0</v>
      </c>
      <c r="K629" s="30"/>
      <c r="L629" s="30">
        <f t="shared" si="335"/>
        <v>0</v>
      </c>
      <c r="M629" s="30"/>
      <c r="N629" s="30">
        <f t="shared" si="336"/>
        <v>0</v>
      </c>
      <c r="O629" s="30"/>
      <c r="P629" s="30">
        <f t="shared" si="337"/>
        <v>0</v>
      </c>
    </row>
    <row r="630" spans="1:16" s="1" customFormat="1" ht="15.75" customHeight="1" hidden="1">
      <c r="A630" s="28" t="s">
        <v>781</v>
      </c>
      <c r="B630" s="37" t="s">
        <v>782</v>
      </c>
      <c r="C630" s="30">
        <v>0</v>
      </c>
      <c r="D630" s="30">
        <v>0</v>
      </c>
      <c r="E630" s="30"/>
      <c r="F630" s="30">
        <f t="shared" si="332"/>
        <v>0</v>
      </c>
      <c r="G630" s="30"/>
      <c r="H630" s="30">
        <f t="shared" si="333"/>
        <v>0</v>
      </c>
      <c r="I630" s="30"/>
      <c r="J630" s="30">
        <f t="shared" si="334"/>
        <v>0</v>
      </c>
      <c r="K630" s="30"/>
      <c r="L630" s="30">
        <f t="shared" si="335"/>
        <v>0</v>
      </c>
      <c r="M630" s="30"/>
      <c r="N630" s="30">
        <f t="shared" si="336"/>
        <v>0</v>
      </c>
      <c r="O630" s="30"/>
      <c r="P630" s="30">
        <f t="shared" si="337"/>
        <v>0</v>
      </c>
    </row>
    <row r="631" spans="1:16" s="1" customFormat="1" ht="15.75" customHeight="1" hidden="1">
      <c r="A631" s="28" t="s">
        <v>1028</v>
      </c>
      <c r="B631" s="37" t="s">
        <v>499</v>
      </c>
      <c r="C631" s="30">
        <v>0</v>
      </c>
      <c r="D631" s="30">
        <v>0</v>
      </c>
      <c r="E631" s="30"/>
      <c r="F631" s="30">
        <f t="shared" si="332"/>
        <v>0</v>
      </c>
      <c r="G631" s="30"/>
      <c r="H631" s="30">
        <f t="shared" si="333"/>
        <v>0</v>
      </c>
      <c r="I631" s="30"/>
      <c r="J631" s="30">
        <f t="shared" si="334"/>
        <v>0</v>
      </c>
      <c r="K631" s="30"/>
      <c r="L631" s="30">
        <f t="shared" si="335"/>
        <v>0</v>
      </c>
      <c r="M631" s="30"/>
      <c r="N631" s="30">
        <f t="shared" si="336"/>
        <v>0</v>
      </c>
      <c r="O631" s="30"/>
      <c r="P631" s="30">
        <f t="shared" si="337"/>
        <v>0</v>
      </c>
    </row>
    <row r="632" spans="1:16" s="1" customFormat="1" ht="15.75" customHeight="1" hidden="1">
      <c r="A632" s="28" t="s">
        <v>802</v>
      </c>
      <c r="B632" s="37" t="s">
        <v>35</v>
      </c>
      <c r="C632" s="30">
        <v>0</v>
      </c>
      <c r="D632" s="30">
        <v>0</v>
      </c>
      <c r="E632" s="30"/>
      <c r="F632" s="30">
        <f t="shared" si="332"/>
        <v>0</v>
      </c>
      <c r="G632" s="30"/>
      <c r="H632" s="30">
        <f t="shared" si="333"/>
        <v>0</v>
      </c>
      <c r="I632" s="30"/>
      <c r="J632" s="30">
        <f t="shared" si="334"/>
        <v>0</v>
      </c>
      <c r="K632" s="30"/>
      <c r="L632" s="30">
        <f t="shared" si="335"/>
        <v>0</v>
      </c>
      <c r="M632" s="30"/>
      <c r="N632" s="30">
        <f t="shared" si="336"/>
        <v>0</v>
      </c>
      <c r="O632" s="30"/>
      <c r="P632" s="30">
        <f t="shared" si="337"/>
        <v>0</v>
      </c>
    </row>
    <row r="633" spans="1:16" s="1" customFormat="1" ht="15.75" customHeight="1" hidden="1">
      <c r="A633" s="28" t="s">
        <v>783</v>
      </c>
      <c r="B633" s="37" t="s">
        <v>784</v>
      </c>
      <c r="C633" s="30">
        <v>0</v>
      </c>
      <c r="D633" s="30">
        <v>0</v>
      </c>
      <c r="E633" s="30"/>
      <c r="F633" s="30">
        <f t="shared" si="332"/>
        <v>0</v>
      </c>
      <c r="G633" s="30"/>
      <c r="H633" s="30">
        <f t="shared" si="333"/>
        <v>0</v>
      </c>
      <c r="I633" s="30"/>
      <c r="J633" s="30">
        <f t="shared" si="334"/>
        <v>0</v>
      </c>
      <c r="K633" s="30"/>
      <c r="L633" s="30">
        <f t="shared" si="335"/>
        <v>0</v>
      </c>
      <c r="M633" s="30"/>
      <c r="N633" s="30">
        <f t="shared" si="336"/>
        <v>0</v>
      </c>
      <c r="O633" s="30"/>
      <c r="P633" s="30">
        <f t="shared" si="337"/>
        <v>0</v>
      </c>
    </row>
    <row r="634" spans="1:16" s="1" customFormat="1" ht="23.25" customHeight="1" hidden="1">
      <c r="A634" s="28" t="s">
        <v>990</v>
      </c>
      <c r="B634" s="37" t="s">
        <v>1060</v>
      </c>
      <c r="C634" s="30">
        <v>0</v>
      </c>
      <c r="D634" s="30">
        <v>0</v>
      </c>
      <c r="E634" s="30"/>
      <c r="F634" s="30">
        <f t="shared" si="332"/>
        <v>0</v>
      </c>
      <c r="G634" s="30"/>
      <c r="H634" s="30">
        <f t="shared" si="333"/>
        <v>0</v>
      </c>
      <c r="I634" s="30"/>
      <c r="J634" s="30">
        <f t="shared" si="334"/>
        <v>0</v>
      </c>
      <c r="K634" s="30"/>
      <c r="L634" s="30">
        <f t="shared" si="335"/>
        <v>0</v>
      </c>
      <c r="M634" s="30"/>
      <c r="N634" s="30">
        <f t="shared" si="336"/>
        <v>0</v>
      </c>
      <c r="O634" s="30"/>
      <c r="P634" s="30">
        <f t="shared" si="337"/>
        <v>0</v>
      </c>
    </row>
    <row r="635" spans="1:16" s="1" customFormat="1" ht="15.75" customHeight="1" hidden="1">
      <c r="A635" s="28" t="s">
        <v>218</v>
      </c>
      <c r="B635" s="37" t="s">
        <v>219</v>
      </c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</row>
    <row r="636" spans="1:16" s="1" customFormat="1" ht="26.25" customHeight="1">
      <c r="A636" s="28" t="s">
        <v>803</v>
      </c>
      <c r="B636" s="37" t="s">
        <v>36</v>
      </c>
      <c r="C636" s="30">
        <v>0</v>
      </c>
      <c r="D636" s="30">
        <v>10000</v>
      </c>
      <c r="E636" s="30"/>
      <c r="F636" s="30">
        <f>D636+E636</f>
        <v>10000</v>
      </c>
      <c r="G636" s="30"/>
      <c r="H636" s="30">
        <f>F636+G636</f>
        <v>10000</v>
      </c>
      <c r="I636" s="30"/>
      <c r="J636" s="30">
        <f>H636+I636</f>
        <v>10000</v>
      </c>
      <c r="K636" s="30"/>
      <c r="L636" s="30">
        <f>J636+K636</f>
        <v>10000</v>
      </c>
      <c r="M636" s="30"/>
      <c r="N636" s="30">
        <f>L636+M636</f>
        <v>10000</v>
      </c>
      <c r="O636" s="30"/>
      <c r="P636" s="30">
        <f>N636+O636</f>
        <v>10000</v>
      </c>
    </row>
    <row r="637" spans="1:16" s="1" customFormat="1" ht="26.25" customHeight="1">
      <c r="A637" s="28" t="s">
        <v>1</v>
      </c>
      <c r="B637" s="37" t="s">
        <v>2</v>
      </c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>
        <f>2700+15300</f>
        <v>18000</v>
      </c>
      <c r="N637" s="30">
        <f>L637+M637</f>
        <v>18000</v>
      </c>
      <c r="O637" s="30"/>
      <c r="P637" s="30">
        <f>N637+O637</f>
        <v>18000</v>
      </c>
    </row>
    <row r="638" spans="1:16" s="1" customFormat="1" ht="26.25" customHeight="1">
      <c r="A638" s="45" t="s">
        <v>3</v>
      </c>
      <c r="B638" s="68" t="s">
        <v>4</v>
      </c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>
        <v>31300</v>
      </c>
      <c r="N638" s="44">
        <f>L638+M638</f>
        <v>31300</v>
      </c>
      <c r="O638" s="44"/>
      <c r="P638" s="44">
        <f>N638+O638</f>
        <v>31300</v>
      </c>
    </row>
    <row r="639" spans="1:16" s="1" customFormat="1" ht="12.75" hidden="1">
      <c r="A639" s="28" t="s">
        <v>785</v>
      </c>
      <c r="B639" s="29" t="s">
        <v>786</v>
      </c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</row>
    <row r="640" spans="1:16" s="1" customFormat="1" ht="12.75">
      <c r="A640" s="32">
        <v>80130</v>
      </c>
      <c r="B640" s="26" t="s">
        <v>787</v>
      </c>
      <c r="C640" s="27">
        <v>550000</v>
      </c>
      <c r="D640" s="27">
        <f aca="true" t="shared" si="338" ref="D640:J640">SUM(D641:D655)</f>
        <v>553503</v>
      </c>
      <c r="E640" s="27">
        <f t="shared" si="338"/>
        <v>49000</v>
      </c>
      <c r="F640" s="27">
        <f t="shared" si="338"/>
        <v>602503</v>
      </c>
      <c r="G640" s="27">
        <f t="shared" si="338"/>
        <v>0</v>
      </c>
      <c r="H640" s="27">
        <f t="shared" si="338"/>
        <v>602503</v>
      </c>
      <c r="I640" s="27">
        <f t="shared" si="338"/>
        <v>0</v>
      </c>
      <c r="J640" s="27">
        <f t="shared" si="338"/>
        <v>602503</v>
      </c>
      <c r="K640" s="27">
        <f aca="true" t="shared" si="339" ref="K640:P640">SUM(K641:K655)</f>
        <v>0</v>
      </c>
      <c r="L640" s="27">
        <f t="shared" si="339"/>
        <v>602503</v>
      </c>
      <c r="M640" s="27">
        <f t="shared" si="339"/>
        <v>-250000</v>
      </c>
      <c r="N640" s="27">
        <f t="shared" si="339"/>
        <v>352503</v>
      </c>
      <c r="O640" s="27">
        <f t="shared" si="339"/>
        <v>0</v>
      </c>
      <c r="P640" s="27">
        <f t="shared" si="339"/>
        <v>352503</v>
      </c>
    </row>
    <row r="641" spans="1:16" s="1" customFormat="1" ht="18" customHeight="1">
      <c r="A641" s="28" t="s">
        <v>788</v>
      </c>
      <c r="B641" s="37" t="s">
        <v>159</v>
      </c>
      <c r="C641" s="30">
        <v>300000</v>
      </c>
      <c r="D641" s="30">
        <v>300000</v>
      </c>
      <c r="E641" s="30"/>
      <c r="F641" s="30">
        <f aca="true" t="shared" si="340" ref="F641:F646">D641+E641</f>
        <v>300000</v>
      </c>
      <c r="G641" s="30"/>
      <c r="H641" s="30">
        <f aca="true" t="shared" si="341" ref="H641:H646">F641+G641</f>
        <v>300000</v>
      </c>
      <c r="I641" s="30"/>
      <c r="J641" s="30">
        <f aca="true" t="shared" si="342" ref="J641:J646">H641+I641</f>
        <v>300000</v>
      </c>
      <c r="K641" s="30"/>
      <c r="L641" s="30">
        <f aca="true" t="shared" si="343" ref="L641:L646">J641+K641</f>
        <v>300000</v>
      </c>
      <c r="M641" s="30"/>
      <c r="N641" s="30">
        <f aca="true" t="shared" si="344" ref="N641:N646">L641+M641</f>
        <v>300000</v>
      </c>
      <c r="O641" s="30"/>
      <c r="P641" s="30">
        <f aca="true" t="shared" si="345" ref="P641:P646">N641+O641</f>
        <v>300000</v>
      </c>
    </row>
    <row r="642" spans="1:16" s="1" customFormat="1" ht="18" customHeight="1">
      <c r="A642" s="28" t="s">
        <v>789</v>
      </c>
      <c r="B642" s="37" t="s">
        <v>777</v>
      </c>
      <c r="C642" s="30">
        <v>250000</v>
      </c>
      <c r="D642" s="30">
        <v>250000</v>
      </c>
      <c r="E642" s="30"/>
      <c r="F642" s="30">
        <f t="shared" si="340"/>
        <v>250000</v>
      </c>
      <c r="G642" s="30"/>
      <c r="H642" s="30">
        <f t="shared" si="341"/>
        <v>250000</v>
      </c>
      <c r="I642" s="30"/>
      <c r="J642" s="30">
        <f t="shared" si="342"/>
        <v>250000</v>
      </c>
      <c r="K642" s="30"/>
      <c r="L642" s="30">
        <f t="shared" si="343"/>
        <v>250000</v>
      </c>
      <c r="M642" s="30">
        <v>-250000</v>
      </c>
      <c r="N642" s="30">
        <f t="shared" si="344"/>
        <v>0</v>
      </c>
      <c r="O642" s="30"/>
      <c r="P642" s="30">
        <f t="shared" si="345"/>
        <v>0</v>
      </c>
    </row>
    <row r="643" spans="1:16" s="1" customFormat="1" ht="18" customHeight="1" hidden="1">
      <c r="A643" s="28" t="s">
        <v>991</v>
      </c>
      <c r="B643" s="37" t="s">
        <v>992</v>
      </c>
      <c r="C643" s="30">
        <v>0</v>
      </c>
      <c r="D643" s="30">
        <v>0</v>
      </c>
      <c r="E643" s="30"/>
      <c r="F643" s="30">
        <f t="shared" si="340"/>
        <v>0</v>
      </c>
      <c r="G643" s="30"/>
      <c r="H643" s="30">
        <f t="shared" si="341"/>
        <v>0</v>
      </c>
      <c r="I643" s="30"/>
      <c r="J643" s="30">
        <f t="shared" si="342"/>
        <v>0</v>
      </c>
      <c r="K643" s="30"/>
      <c r="L643" s="30">
        <f t="shared" si="343"/>
        <v>0</v>
      </c>
      <c r="M643" s="30"/>
      <c r="N643" s="30">
        <f t="shared" si="344"/>
        <v>0</v>
      </c>
      <c r="O643" s="30"/>
      <c r="P643" s="30">
        <f t="shared" si="345"/>
        <v>0</v>
      </c>
    </row>
    <row r="644" spans="1:16" s="1" customFormat="1" ht="18" customHeight="1" hidden="1">
      <c r="A644" s="28" t="s">
        <v>914</v>
      </c>
      <c r="B644" s="37" t="s">
        <v>760</v>
      </c>
      <c r="C644" s="30">
        <v>0</v>
      </c>
      <c r="D644" s="30">
        <v>0</v>
      </c>
      <c r="E644" s="30"/>
      <c r="F644" s="30">
        <f t="shared" si="340"/>
        <v>0</v>
      </c>
      <c r="G644" s="30"/>
      <c r="H644" s="30">
        <f t="shared" si="341"/>
        <v>0</v>
      </c>
      <c r="I644" s="30"/>
      <c r="J644" s="30">
        <f t="shared" si="342"/>
        <v>0</v>
      </c>
      <c r="K644" s="30"/>
      <c r="L644" s="30">
        <f t="shared" si="343"/>
        <v>0</v>
      </c>
      <c r="M644" s="30"/>
      <c r="N644" s="30">
        <f t="shared" si="344"/>
        <v>0</v>
      </c>
      <c r="O644" s="30"/>
      <c r="P644" s="30">
        <f t="shared" si="345"/>
        <v>0</v>
      </c>
    </row>
    <row r="645" spans="1:16" s="1" customFormat="1" ht="22.5" hidden="1">
      <c r="A645" s="28" t="s">
        <v>697</v>
      </c>
      <c r="B645" s="37" t="s">
        <v>68</v>
      </c>
      <c r="C645" s="30"/>
      <c r="D645" s="30">
        <v>0</v>
      </c>
      <c r="E645" s="30"/>
      <c r="F645" s="30">
        <f t="shared" si="340"/>
        <v>0</v>
      </c>
      <c r="G645" s="30"/>
      <c r="H645" s="30">
        <f t="shared" si="341"/>
        <v>0</v>
      </c>
      <c r="I645" s="30"/>
      <c r="J645" s="30">
        <f t="shared" si="342"/>
        <v>0</v>
      </c>
      <c r="K645" s="30"/>
      <c r="L645" s="30">
        <f t="shared" si="343"/>
        <v>0</v>
      </c>
      <c r="M645" s="30"/>
      <c r="N645" s="30">
        <f t="shared" si="344"/>
        <v>0</v>
      </c>
      <c r="O645" s="30"/>
      <c r="P645" s="30">
        <f t="shared" si="345"/>
        <v>0</v>
      </c>
    </row>
    <row r="646" spans="1:16" s="1" customFormat="1" ht="22.5">
      <c r="A646" s="28" t="s">
        <v>698</v>
      </c>
      <c r="B646" s="37" t="s">
        <v>599</v>
      </c>
      <c r="C646" s="30">
        <v>0</v>
      </c>
      <c r="D646" s="30">
        <v>3503</v>
      </c>
      <c r="E646" s="30"/>
      <c r="F646" s="30">
        <f t="shared" si="340"/>
        <v>3503</v>
      </c>
      <c r="G646" s="30"/>
      <c r="H646" s="30">
        <f t="shared" si="341"/>
        <v>3503</v>
      </c>
      <c r="I646" s="30"/>
      <c r="J646" s="30">
        <f t="shared" si="342"/>
        <v>3503</v>
      </c>
      <c r="K646" s="30"/>
      <c r="L646" s="30">
        <f t="shared" si="343"/>
        <v>3503</v>
      </c>
      <c r="M646" s="30"/>
      <c r="N646" s="30">
        <f t="shared" si="344"/>
        <v>3503</v>
      </c>
      <c r="O646" s="30"/>
      <c r="P646" s="30">
        <f t="shared" si="345"/>
        <v>3503</v>
      </c>
    </row>
    <row r="647" spans="1:16" s="1" customFormat="1" ht="24" customHeight="1" hidden="1">
      <c r="A647" s="28" t="s">
        <v>699</v>
      </c>
      <c r="B647" s="37" t="s">
        <v>817</v>
      </c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</row>
    <row r="648" spans="1:16" s="1" customFormat="1" ht="18" customHeight="1" hidden="1">
      <c r="A648" s="28" t="s">
        <v>650</v>
      </c>
      <c r="B648" s="37" t="s">
        <v>918</v>
      </c>
      <c r="C648" s="30">
        <v>0</v>
      </c>
      <c r="D648" s="30">
        <v>0</v>
      </c>
      <c r="E648" s="30"/>
      <c r="F648" s="30">
        <f>D648+E648</f>
        <v>0</v>
      </c>
      <c r="G648" s="30"/>
      <c r="H648" s="30">
        <f>F648+G648</f>
        <v>0</v>
      </c>
      <c r="I648" s="30"/>
      <c r="J648" s="30">
        <f>H648+I648</f>
        <v>0</v>
      </c>
      <c r="K648" s="30"/>
      <c r="L648" s="30">
        <f>J648+K648</f>
        <v>0</v>
      </c>
      <c r="M648" s="30"/>
      <c r="N648" s="30">
        <f>L648+M648</f>
        <v>0</v>
      </c>
      <c r="O648" s="30"/>
      <c r="P648" s="30">
        <f>N648+O648</f>
        <v>0</v>
      </c>
    </row>
    <row r="649" spans="1:16" s="1" customFormat="1" ht="22.5" customHeight="1" hidden="1">
      <c r="A649" s="28" t="s">
        <v>651</v>
      </c>
      <c r="B649" s="37" t="s">
        <v>919</v>
      </c>
      <c r="C649" s="30">
        <v>0</v>
      </c>
      <c r="D649" s="30">
        <v>0</v>
      </c>
      <c r="E649" s="30"/>
      <c r="F649" s="30">
        <f>D649+E649</f>
        <v>0</v>
      </c>
      <c r="G649" s="30"/>
      <c r="H649" s="30">
        <f>F649+G649</f>
        <v>0</v>
      </c>
      <c r="I649" s="30"/>
      <c r="J649" s="30">
        <f>H649+I649</f>
        <v>0</v>
      </c>
      <c r="K649" s="30"/>
      <c r="L649" s="30">
        <f>J649+K649</f>
        <v>0</v>
      </c>
      <c r="M649" s="30"/>
      <c r="N649" s="30">
        <f>L649+M649</f>
        <v>0</v>
      </c>
      <c r="O649" s="30"/>
      <c r="P649" s="30">
        <f>N649+O649</f>
        <v>0</v>
      </c>
    </row>
    <row r="650" spans="1:16" s="1" customFormat="1" ht="22.5" hidden="1">
      <c r="A650" s="45" t="s">
        <v>894</v>
      </c>
      <c r="B650" s="68" t="s">
        <v>895</v>
      </c>
      <c r="C650" s="44">
        <v>0</v>
      </c>
      <c r="D650" s="44">
        <v>0</v>
      </c>
      <c r="E650" s="44"/>
      <c r="F650" s="44">
        <f>D650+E650</f>
        <v>0</v>
      </c>
      <c r="G650" s="44"/>
      <c r="H650" s="44">
        <f>F650+G650</f>
        <v>0</v>
      </c>
      <c r="I650" s="44"/>
      <c r="J650" s="44">
        <f>H650+I650</f>
        <v>0</v>
      </c>
      <c r="K650" s="44"/>
      <c r="L650" s="44">
        <f>J650+K650</f>
        <v>0</v>
      </c>
      <c r="M650" s="44"/>
      <c r="N650" s="44">
        <f>L650+M650</f>
        <v>0</v>
      </c>
      <c r="O650" s="44"/>
      <c r="P650" s="44">
        <f>N650+O650</f>
        <v>0</v>
      </c>
    </row>
    <row r="651" spans="1:16" s="1" customFormat="1" ht="12.75" hidden="1">
      <c r="A651" s="32">
        <v>80134</v>
      </c>
      <c r="B651" s="26" t="s">
        <v>790</v>
      </c>
      <c r="C651" s="27">
        <v>0</v>
      </c>
      <c r="D651" s="27">
        <v>0</v>
      </c>
      <c r="E651" s="27">
        <f aca="true" t="shared" si="346" ref="E651:P651">E652</f>
        <v>0</v>
      </c>
      <c r="F651" s="27">
        <f t="shared" si="346"/>
        <v>0</v>
      </c>
      <c r="G651" s="27">
        <f t="shared" si="346"/>
        <v>0</v>
      </c>
      <c r="H651" s="27">
        <f t="shared" si="346"/>
        <v>0</v>
      </c>
      <c r="I651" s="27">
        <f t="shared" si="346"/>
        <v>0</v>
      </c>
      <c r="J651" s="27">
        <f t="shared" si="346"/>
        <v>0</v>
      </c>
      <c r="K651" s="27">
        <f t="shared" si="346"/>
        <v>0</v>
      </c>
      <c r="L651" s="27">
        <f t="shared" si="346"/>
        <v>0</v>
      </c>
      <c r="M651" s="27">
        <f t="shared" si="346"/>
        <v>0</v>
      </c>
      <c r="N651" s="27">
        <f t="shared" si="346"/>
        <v>0</v>
      </c>
      <c r="O651" s="27">
        <f t="shared" si="346"/>
        <v>0</v>
      </c>
      <c r="P651" s="27">
        <f t="shared" si="346"/>
        <v>0</v>
      </c>
    </row>
    <row r="652" spans="1:16" s="1" customFormat="1" ht="26.25" customHeight="1" hidden="1">
      <c r="A652" s="52" t="s">
        <v>904</v>
      </c>
      <c r="B652" s="53" t="s">
        <v>905</v>
      </c>
      <c r="C652" s="54">
        <v>0</v>
      </c>
      <c r="D652" s="54">
        <v>0</v>
      </c>
      <c r="E652" s="54"/>
      <c r="F652" s="54">
        <f>D652+E652</f>
        <v>0</v>
      </c>
      <c r="G652" s="54"/>
      <c r="H652" s="54">
        <f>F652+G652</f>
        <v>0</v>
      </c>
      <c r="I652" s="54"/>
      <c r="J652" s="54">
        <f>H652+I652</f>
        <v>0</v>
      </c>
      <c r="K652" s="54"/>
      <c r="L652" s="54">
        <f>J652+K652</f>
        <v>0</v>
      </c>
      <c r="M652" s="54"/>
      <c r="N652" s="54">
        <f>L652+M652</f>
        <v>0</v>
      </c>
      <c r="O652" s="54"/>
      <c r="P652" s="54">
        <f>N652+O652</f>
        <v>0</v>
      </c>
    </row>
    <row r="653" spans="1:16" s="1" customFormat="1" ht="12.75" hidden="1">
      <c r="A653" s="32">
        <v>80140</v>
      </c>
      <c r="B653" s="26" t="s">
        <v>790</v>
      </c>
      <c r="C653" s="27">
        <v>0</v>
      </c>
      <c r="D653" s="27">
        <v>0</v>
      </c>
      <c r="E653" s="27">
        <f aca="true" t="shared" si="347" ref="E653:P653">E654</f>
        <v>0</v>
      </c>
      <c r="F653" s="27">
        <f t="shared" si="347"/>
        <v>0</v>
      </c>
      <c r="G653" s="27">
        <f t="shared" si="347"/>
        <v>0</v>
      </c>
      <c r="H653" s="27">
        <f t="shared" si="347"/>
        <v>0</v>
      </c>
      <c r="I653" s="27">
        <f t="shared" si="347"/>
        <v>0</v>
      </c>
      <c r="J653" s="27">
        <f t="shared" si="347"/>
        <v>0</v>
      </c>
      <c r="K653" s="27">
        <f t="shared" si="347"/>
        <v>0</v>
      </c>
      <c r="L653" s="27">
        <f t="shared" si="347"/>
        <v>0</v>
      </c>
      <c r="M653" s="27">
        <f t="shared" si="347"/>
        <v>0</v>
      </c>
      <c r="N653" s="27">
        <f t="shared" si="347"/>
        <v>0</v>
      </c>
      <c r="O653" s="27">
        <f t="shared" si="347"/>
        <v>0</v>
      </c>
      <c r="P653" s="27">
        <f t="shared" si="347"/>
        <v>0</v>
      </c>
    </row>
    <row r="654" spans="1:16" s="1" customFormat="1" ht="26.25" customHeight="1" hidden="1">
      <c r="A654" s="61" t="s">
        <v>1069</v>
      </c>
      <c r="B654" s="62" t="s">
        <v>500</v>
      </c>
      <c r="C654" s="63">
        <v>0</v>
      </c>
      <c r="D654" s="63">
        <v>0</v>
      </c>
      <c r="E654" s="63"/>
      <c r="F654" s="63">
        <f>D654+E654</f>
        <v>0</v>
      </c>
      <c r="G654" s="63"/>
      <c r="H654" s="63">
        <f>F654+G654</f>
        <v>0</v>
      </c>
      <c r="I654" s="63"/>
      <c r="J654" s="63">
        <f>H654+I654</f>
        <v>0</v>
      </c>
      <c r="K654" s="63"/>
      <c r="L654" s="63">
        <f>J654+K654</f>
        <v>0</v>
      </c>
      <c r="M654" s="63"/>
      <c r="N654" s="63">
        <f>L654+M654</f>
        <v>0</v>
      </c>
      <c r="O654" s="63"/>
      <c r="P654" s="63">
        <f>N654+O654</f>
        <v>0</v>
      </c>
    </row>
    <row r="655" spans="1:16" s="39" customFormat="1" ht="24.75" customHeight="1">
      <c r="A655" s="42" t="s">
        <v>309</v>
      </c>
      <c r="B655" s="68" t="s">
        <v>659</v>
      </c>
      <c r="C655" s="99"/>
      <c r="D655" s="99">
        <v>0</v>
      </c>
      <c r="E655" s="99">
        <f>49000</f>
        <v>49000</v>
      </c>
      <c r="F655" s="99">
        <f>D655+E655</f>
        <v>49000</v>
      </c>
      <c r="G655" s="99"/>
      <c r="H655" s="99">
        <f>F655+G655</f>
        <v>49000</v>
      </c>
      <c r="I655" s="99"/>
      <c r="J655" s="99">
        <f>H655+I655</f>
        <v>49000</v>
      </c>
      <c r="K655" s="99"/>
      <c r="L655" s="99">
        <f>J655+K655</f>
        <v>49000</v>
      </c>
      <c r="M655" s="99"/>
      <c r="N655" s="99">
        <f>L655+M655</f>
        <v>49000</v>
      </c>
      <c r="O655" s="99"/>
      <c r="P655" s="99">
        <f>N655+O655</f>
        <v>49000</v>
      </c>
    </row>
    <row r="656" spans="1:16" s="1" customFormat="1" ht="12.75">
      <c r="A656" s="47">
        <v>80195</v>
      </c>
      <c r="B656" s="48" t="s">
        <v>1206</v>
      </c>
      <c r="C656" s="49">
        <v>0</v>
      </c>
      <c r="D656" s="49">
        <f aca="true" t="shared" si="348" ref="D656:J656">D658</f>
        <v>0</v>
      </c>
      <c r="E656" s="49">
        <f t="shared" si="348"/>
        <v>21000</v>
      </c>
      <c r="F656" s="49">
        <f t="shared" si="348"/>
        <v>21000</v>
      </c>
      <c r="G656" s="49">
        <f t="shared" si="348"/>
        <v>0</v>
      </c>
      <c r="H656" s="49">
        <f t="shared" si="348"/>
        <v>21000</v>
      </c>
      <c r="I656" s="49">
        <f t="shared" si="348"/>
        <v>0</v>
      </c>
      <c r="J656" s="49">
        <f t="shared" si="348"/>
        <v>21000</v>
      </c>
      <c r="K656" s="49">
        <f aca="true" t="shared" si="349" ref="K656:P656">K658</f>
        <v>0</v>
      </c>
      <c r="L656" s="49">
        <f t="shared" si="349"/>
        <v>21000</v>
      </c>
      <c r="M656" s="49">
        <f t="shared" si="349"/>
        <v>0</v>
      </c>
      <c r="N656" s="49">
        <f t="shared" si="349"/>
        <v>21000</v>
      </c>
      <c r="O656" s="49">
        <f t="shared" si="349"/>
        <v>0</v>
      </c>
      <c r="P656" s="49">
        <f t="shared" si="349"/>
        <v>21000</v>
      </c>
    </row>
    <row r="657" spans="1:16" s="1" customFormat="1" ht="12.75">
      <c r="A657" s="33"/>
      <c r="B657" s="34" t="s">
        <v>1197</v>
      </c>
      <c r="C657" s="67"/>
      <c r="D657" s="67">
        <f aca="true" t="shared" si="350" ref="D657:P657">D658</f>
        <v>0</v>
      </c>
      <c r="E657" s="67">
        <f t="shared" si="350"/>
        <v>21000</v>
      </c>
      <c r="F657" s="67">
        <f t="shared" si="350"/>
        <v>21000</v>
      </c>
      <c r="G657" s="67">
        <f t="shared" si="350"/>
        <v>0</v>
      </c>
      <c r="H657" s="67">
        <f t="shared" si="350"/>
        <v>21000</v>
      </c>
      <c r="I657" s="67">
        <f t="shared" si="350"/>
        <v>0</v>
      </c>
      <c r="J657" s="67">
        <f t="shared" si="350"/>
        <v>21000</v>
      </c>
      <c r="K657" s="67">
        <f t="shared" si="350"/>
        <v>0</v>
      </c>
      <c r="L657" s="67">
        <f t="shared" si="350"/>
        <v>21000</v>
      </c>
      <c r="M657" s="67">
        <f t="shared" si="350"/>
        <v>0</v>
      </c>
      <c r="N657" s="67">
        <f t="shared" si="350"/>
        <v>21000</v>
      </c>
      <c r="O657" s="67">
        <f t="shared" si="350"/>
        <v>0</v>
      </c>
      <c r="P657" s="67">
        <f t="shared" si="350"/>
        <v>21000</v>
      </c>
    </row>
    <row r="658" spans="1:16" s="39" customFormat="1" ht="15.75" customHeight="1">
      <c r="A658" s="42" t="s">
        <v>313</v>
      </c>
      <c r="B658" s="68" t="s">
        <v>314</v>
      </c>
      <c r="C658" s="99">
        <v>0</v>
      </c>
      <c r="D658" s="99">
        <v>0</v>
      </c>
      <c r="E658" s="99">
        <f>21000</f>
        <v>21000</v>
      </c>
      <c r="F658" s="99">
        <f>D658+E658</f>
        <v>21000</v>
      </c>
      <c r="G658" s="99"/>
      <c r="H658" s="99">
        <f>F658+G658</f>
        <v>21000</v>
      </c>
      <c r="I658" s="99"/>
      <c r="J658" s="99">
        <f>H658+I658</f>
        <v>21000</v>
      </c>
      <c r="K658" s="99"/>
      <c r="L658" s="99">
        <f>J658+K658</f>
        <v>21000</v>
      </c>
      <c r="M658" s="99"/>
      <c r="N658" s="99">
        <f>L658+M658</f>
        <v>21000</v>
      </c>
      <c r="O658" s="99"/>
      <c r="P658" s="99">
        <f>N658+O658</f>
        <v>21000</v>
      </c>
    </row>
    <row r="659" spans="1:16" s="1" customFormat="1" ht="12.75">
      <c r="A659" s="31">
        <v>851</v>
      </c>
      <c r="B659" s="23" t="s">
        <v>261</v>
      </c>
      <c r="C659" s="24">
        <f>C660+C674+C671</f>
        <v>54168900</v>
      </c>
      <c r="D659" s="24">
        <v>54668900</v>
      </c>
      <c r="E659" s="24">
        <f aca="true" t="shared" si="351" ref="E659:J659">E660+E674+E671</f>
        <v>0</v>
      </c>
      <c r="F659" s="24">
        <f t="shared" si="351"/>
        <v>54668900</v>
      </c>
      <c r="G659" s="24">
        <f t="shared" si="351"/>
        <v>0</v>
      </c>
      <c r="H659" s="24">
        <f t="shared" si="351"/>
        <v>54668900</v>
      </c>
      <c r="I659" s="24">
        <f t="shared" si="351"/>
        <v>0</v>
      </c>
      <c r="J659" s="24">
        <f t="shared" si="351"/>
        <v>54668900</v>
      </c>
      <c r="K659" s="24">
        <f aca="true" t="shared" si="352" ref="K659:P659">K660+K674+K671</f>
        <v>0</v>
      </c>
      <c r="L659" s="24">
        <f t="shared" si="352"/>
        <v>54668900</v>
      </c>
      <c r="M659" s="24">
        <f t="shared" si="352"/>
        <v>0</v>
      </c>
      <c r="N659" s="24">
        <f t="shared" si="352"/>
        <v>54668900</v>
      </c>
      <c r="O659" s="24">
        <f t="shared" si="352"/>
        <v>0</v>
      </c>
      <c r="P659" s="24">
        <f t="shared" si="352"/>
        <v>54668900</v>
      </c>
    </row>
    <row r="660" spans="1:16" s="1" customFormat="1" ht="12.75">
      <c r="A660" s="32">
        <v>85111</v>
      </c>
      <c r="B660" s="26" t="s">
        <v>262</v>
      </c>
      <c r="C660" s="27">
        <f>SUM(C661:C670)</f>
        <v>53848900</v>
      </c>
      <c r="D660" s="27">
        <v>53848900</v>
      </c>
      <c r="E660" s="27">
        <f aca="true" t="shared" si="353" ref="E660:J660">SUM(E661:E670)</f>
        <v>0</v>
      </c>
      <c r="F660" s="27">
        <f t="shared" si="353"/>
        <v>53848900</v>
      </c>
      <c r="G660" s="27">
        <f t="shared" si="353"/>
        <v>0</v>
      </c>
      <c r="H660" s="27">
        <f t="shared" si="353"/>
        <v>53848900</v>
      </c>
      <c r="I660" s="27">
        <f t="shared" si="353"/>
        <v>0</v>
      </c>
      <c r="J660" s="27">
        <f t="shared" si="353"/>
        <v>53848900</v>
      </c>
      <c r="K660" s="27">
        <f aca="true" t="shared" si="354" ref="K660:P660">SUM(K661:K670)</f>
        <v>0</v>
      </c>
      <c r="L660" s="27">
        <f t="shared" si="354"/>
        <v>53848900</v>
      </c>
      <c r="M660" s="27">
        <f t="shared" si="354"/>
        <v>0</v>
      </c>
      <c r="N660" s="27">
        <f t="shared" si="354"/>
        <v>53848900</v>
      </c>
      <c r="O660" s="27">
        <f t="shared" si="354"/>
        <v>0</v>
      </c>
      <c r="P660" s="27">
        <f t="shared" si="354"/>
        <v>53848900</v>
      </c>
    </row>
    <row r="661" spans="1:16" s="1" customFormat="1" ht="12.75" customHeight="1">
      <c r="A661" s="36" t="s">
        <v>793</v>
      </c>
      <c r="B661" s="29" t="s">
        <v>1061</v>
      </c>
      <c r="C661" s="30">
        <v>4048900</v>
      </c>
      <c r="D661" s="30">
        <v>4048900</v>
      </c>
      <c r="E661" s="30"/>
      <c r="F661" s="30">
        <f aca="true" t="shared" si="355" ref="F661:F670">D661+E661</f>
        <v>4048900</v>
      </c>
      <c r="G661" s="30"/>
      <c r="H661" s="30">
        <f aca="true" t="shared" si="356" ref="H661:H670">F661+G661</f>
        <v>4048900</v>
      </c>
      <c r="I661" s="30"/>
      <c r="J661" s="30">
        <f aca="true" t="shared" si="357" ref="J661:J670">H661+I661</f>
        <v>4048900</v>
      </c>
      <c r="K661" s="30"/>
      <c r="L661" s="30">
        <f aca="true" t="shared" si="358" ref="L661:L670">J661+K661</f>
        <v>4048900</v>
      </c>
      <c r="M661" s="30"/>
      <c r="N661" s="30">
        <f aca="true" t="shared" si="359" ref="N661:N670">L661+M661</f>
        <v>4048900</v>
      </c>
      <c r="O661" s="30"/>
      <c r="P661" s="30">
        <f aca="true" t="shared" si="360" ref="P661:P670">N661+O661</f>
        <v>4048900</v>
      </c>
    </row>
    <row r="662" spans="1:16" s="1" customFormat="1" ht="22.5" hidden="1">
      <c r="A662" s="36" t="s">
        <v>1019</v>
      </c>
      <c r="B662" s="29" t="s">
        <v>1020</v>
      </c>
      <c r="C662" s="30">
        <v>0</v>
      </c>
      <c r="D662" s="30">
        <v>0</v>
      </c>
      <c r="E662" s="30"/>
      <c r="F662" s="30">
        <f t="shared" si="355"/>
        <v>0</v>
      </c>
      <c r="G662" s="30"/>
      <c r="H662" s="30">
        <f t="shared" si="356"/>
        <v>0</v>
      </c>
      <c r="I662" s="30"/>
      <c r="J662" s="30">
        <f t="shared" si="357"/>
        <v>0</v>
      </c>
      <c r="K662" s="30"/>
      <c r="L662" s="30">
        <f t="shared" si="358"/>
        <v>0</v>
      </c>
      <c r="M662" s="30"/>
      <c r="N662" s="30">
        <f t="shared" si="359"/>
        <v>0</v>
      </c>
      <c r="O662" s="30"/>
      <c r="P662" s="30">
        <f t="shared" si="360"/>
        <v>0</v>
      </c>
    </row>
    <row r="663" spans="1:16" ht="22.5" hidden="1">
      <c r="A663" s="36" t="s">
        <v>1014</v>
      </c>
      <c r="B663" s="29" t="s">
        <v>1018</v>
      </c>
      <c r="C663" s="30">
        <v>0</v>
      </c>
      <c r="D663" s="30">
        <v>0</v>
      </c>
      <c r="E663" s="30"/>
      <c r="F663" s="30">
        <f t="shared" si="355"/>
        <v>0</v>
      </c>
      <c r="G663" s="30"/>
      <c r="H663" s="30">
        <f t="shared" si="356"/>
        <v>0</v>
      </c>
      <c r="I663" s="30"/>
      <c r="J663" s="30">
        <f t="shared" si="357"/>
        <v>0</v>
      </c>
      <c r="K663" s="30"/>
      <c r="L663" s="30">
        <f t="shared" si="358"/>
        <v>0</v>
      </c>
      <c r="M663" s="30"/>
      <c r="N663" s="30">
        <f t="shared" si="359"/>
        <v>0</v>
      </c>
      <c r="O663" s="30"/>
      <c r="P663" s="30">
        <f t="shared" si="360"/>
        <v>0</v>
      </c>
    </row>
    <row r="664" spans="1:16" ht="22.5" hidden="1">
      <c r="A664" s="36" t="s">
        <v>1003</v>
      </c>
      <c r="B664" s="29" t="s">
        <v>1005</v>
      </c>
      <c r="C664" s="30">
        <v>0</v>
      </c>
      <c r="D664" s="30">
        <v>0</v>
      </c>
      <c r="E664" s="30"/>
      <c r="F664" s="30">
        <f t="shared" si="355"/>
        <v>0</v>
      </c>
      <c r="G664" s="30"/>
      <c r="H664" s="30">
        <f t="shared" si="356"/>
        <v>0</v>
      </c>
      <c r="I664" s="30"/>
      <c r="J664" s="30">
        <f t="shared" si="357"/>
        <v>0</v>
      </c>
      <c r="K664" s="30"/>
      <c r="L664" s="30">
        <f t="shared" si="358"/>
        <v>0</v>
      </c>
      <c r="M664" s="30"/>
      <c r="N664" s="30">
        <f t="shared" si="359"/>
        <v>0</v>
      </c>
      <c r="O664" s="30"/>
      <c r="P664" s="30">
        <f t="shared" si="360"/>
        <v>0</v>
      </c>
    </row>
    <row r="665" spans="1:16" ht="22.5" hidden="1">
      <c r="A665" s="36" t="s">
        <v>1004</v>
      </c>
      <c r="B665" s="29" t="s">
        <v>1006</v>
      </c>
      <c r="C665" s="30">
        <v>0</v>
      </c>
      <c r="D665" s="30">
        <v>0</v>
      </c>
      <c r="E665" s="30"/>
      <c r="F665" s="30">
        <f t="shared" si="355"/>
        <v>0</v>
      </c>
      <c r="G665" s="30"/>
      <c r="H665" s="30">
        <f t="shared" si="356"/>
        <v>0</v>
      </c>
      <c r="I665" s="30"/>
      <c r="J665" s="30">
        <f t="shared" si="357"/>
        <v>0</v>
      </c>
      <c r="K665" s="30"/>
      <c r="L665" s="30">
        <f t="shared" si="358"/>
        <v>0</v>
      </c>
      <c r="M665" s="30"/>
      <c r="N665" s="30">
        <f t="shared" si="359"/>
        <v>0</v>
      </c>
      <c r="O665" s="30"/>
      <c r="P665" s="30">
        <f t="shared" si="360"/>
        <v>0</v>
      </c>
    </row>
    <row r="666" spans="1:16" s="1" customFormat="1" ht="13.5" customHeight="1">
      <c r="A666" s="36" t="s">
        <v>791</v>
      </c>
      <c r="B666" s="29" t="s">
        <v>792</v>
      </c>
      <c r="C666" s="30">
        <v>40400000</v>
      </c>
      <c r="D666" s="30">
        <v>40400000</v>
      </c>
      <c r="E666" s="30"/>
      <c r="F666" s="30">
        <f t="shared" si="355"/>
        <v>40400000</v>
      </c>
      <c r="G666" s="30"/>
      <c r="H666" s="30">
        <f t="shared" si="356"/>
        <v>40400000</v>
      </c>
      <c r="I666" s="30"/>
      <c r="J666" s="30">
        <f t="shared" si="357"/>
        <v>40400000</v>
      </c>
      <c r="K666" s="30"/>
      <c r="L666" s="30">
        <f t="shared" si="358"/>
        <v>40400000</v>
      </c>
      <c r="M666" s="30">
        <v>-232900</v>
      </c>
      <c r="N666" s="30">
        <f t="shared" si="359"/>
        <v>40167100</v>
      </c>
      <c r="O666" s="30"/>
      <c r="P666" s="30">
        <f t="shared" si="360"/>
        <v>40167100</v>
      </c>
    </row>
    <row r="667" spans="1:16" s="1" customFormat="1" ht="13.5" customHeight="1">
      <c r="A667" s="36" t="s">
        <v>5</v>
      </c>
      <c r="B667" s="29" t="s">
        <v>6</v>
      </c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>
        <v>232900</v>
      </c>
      <c r="N667" s="30">
        <f t="shared" si="359"/>
        <v>232900</v>
      </c>
      <c r="O667" s="30"/>
      <c r="P667" s="30">
        <f t="shared" si="360"/>
        <v>232900</v>
      </c>
    </row>
    <row r="668" spans="1:16" s="1" customFormat="1" ht="27" customHeight="1" hidden="1">
      <c r="A668" s="36" t="s">
        <v>794</v>
      </c>
      <c r="B668" s="29" t="s">
        <v>796</v>
      </c>
      <c r="C668" s="30">
        <v>0</v>
      </c>
      <c r="D668" s="30">
        <v>0</v>
      </c>
      <c r="E668" s="30"/>
      <c r="F668" s="30">
        <f t="shared" si="355"/>
        <v>0</v>
      </c>
      <c r="G668" s="30"/>
      <c r="H668" s="30">
        <f t="shared" si="356"/>
        <v>0</v>
      </c>
      <c r="I668" s="30"/>
      <c r="J668" s="30">
        <f t="shared" si="357"/>
        <v>0</v>
      </c>
      <c r="K668" s="30"/>
      <c r="L668" s="30">
        <f t="shared" si="358"/>
        <v>0</v>
      </c>
      <c r="M668" s="30"/>
      <c r="N668" s="30">
        <f t="shared" si="359"/>
        <v>0</v>
      </c>
      <c r="O668" s="30"/>
      <c r="P668" s="30">
        <f t="shared" si="360"/>
        <v>0</v>
      </c>
    </row>
    <row r="669" spans="1:16" s="1" customFormat="1" ht="36.75" customHeight="1">
      <c r="A669" s="36" t="s">
        <v>875</v>
      </c>
      <c r="B669" s="29" t="s">
        <v>193</v>
      </c>
      <c r="C669" s="30">
        <v>5000000</v>
      </c>
      <c r="D669" s="30">
        <v>5000000</v>
      </c>
      <c r="E669" s="30"/>
      <c r="F669" s="30">
        <f t="shared" si="355"/>
        <v>5000000</v>
      </c>
      <c r="G669" s="30"/>
      <c r="H669" s="30">
        <f t="shared" si="356"/>
        <v>5000000</v>
      </c>
      <c r="I669" s="30"/>
      <c r="J669" s="30">
        <f t="shared" si="357"/>
        <v>5000000</v>
      </c>
      <c r="K669" s="30"/>
      <c r="L669" s="30">
        <f t="shared" si="358"/>
        <v>5000000</v>
      </c>
      <c r="M669" s="30"/>
      <c r="N669" s="30">
        <f t="shared" si="359"/>
        <v>5000000</v>
      </c>
      <c r="O669" s="30"/>
      <c r="P669" s="30">
        <f t="shared" si="360"/>
        <v>5000000</v>
      </c>
    </row>
    <row r="670" spans="1:16" s="1" customFormat="1" ht="30" customHeight="1">
      <c r="A670" s="42" t="s">
        <v>194</v>
      </c>
      <c r="B670" s="43" t="s">
        <v>195</v>
      </c>
      <c r="C670" s="44">
        <v>4400000</v>
      </c>
      <c r="D670" s="44">
        <v>4400000</v>
      </c>
      <c r="E670" s="44"/>
      <c r="F670" s="44">
        <f t="shared" si="355"/>
        <v>4400000</v>
      </c>
      <c r="G670" s="44"/>
      <c r="H670" s="44">
        <f t="shared" si="356"/>
        <v>4400000</v>
      </c>
      <c r="I670" s="44"/>
      <c r="J670" s="44">
        <f t="shared" si="357"/>
        <v>4400000</v>
      </c>
      <c r="K670" s="44"/>
      <c r="L670" s="44">
        <f t="shared" si="358"/>
        <v>4400000</v>
      </c>
      <c r="M670" s="44"/>
      <c r="N670" s="44">
        <f t="shared" si="359"/>
        <v>4400000</v>
      </c>
      <c r="O670" s="44"/>
      <c r="P670" s="44">
        <f t="shared" si="360"/>
        <v>4400000</v>
      </c>
    </row>
    <row r="671" spans="1:16" s="1" customFormat="1" ht="12.75">
      <c r="A671" s="47">
        <v>85117</v>
      </c>
      <c r="B671" s="48" t="s">
        <v>797</v>
      </c>
      <c r="C671" s="49">
        <f>SUM(C672:C673)</f>
        <v>320000</v>
      </c>
      <c r="D671" s="49">
        <v>820000</v>
      </c>
      <c r="E671" s="49">
        <f aca="true" t="shared" si="361" ref="E671:J671">SUM(E672:E673)</f>
        <v>0</v>
      </c>
      <c r="F671" s="49">
        <f t="shared" si="361"/>
        <v>820000</v>
      </c>
      <c r="G671" s="49">
        <f t="shared" si="361"/>
        <v>0</v>
      </c>
      <c r="H671" s="49">
        <f t="shared" si="361"/>
        <v>820000</v>
      </c>
      <c r="I671" s="49">
        <f t="shared" si="361"/>
        <v>0</v>
      </c>
      <c r="J671" s="49">
        <f t="shared" si="361"/>
        <v>820000</v>
      </c>
      <c r="K671" s="49">
        <f aca="true" t="shared" si="362" ref="K671:P671">SUM(K672:K673)</f>
        <v>0</v>
      </c>
      <c r="L671" s="49">
        <f t="shared" si="362"/>
        <v>820000</v>
      </c>
      <c r="M671" s="49">
        <f t="shared" si="362"/>
        <v>0</v>
      </c>
      <c r="N671" s="49">
        <f t="shared" si="362"/>
        <v>820000</v>
      </c>
      <c r="O671" s="49">
        <f t="shared" si="362"/>
        <v>0</v>
      </c>
      <c r="P671" s="49">
        <f t="shared" si="362"/>
        <v>820000</v>
      </c>
    </row>
    <row r="672" spans="1:16" s="1" customFormat="1" ht="12.75">
      <c r="A672" s="61" t="s">
        <v>798</v>
      </c>
      <c r="B672" s="62" t="s">
        <v>69</v>
      </c>
      <c r="C672" s="63">
        <v>320000</v>
      </c>
      <c r="D672" s="63">
        <v>320000</v>
      </c>
      <c r="E672" s="63"/>
      <c r="F672" s="63">
        <f>D672+E672</f>
        <v>320000</v>
      </c>
      <c r="G672" s="63"/>
      <c r="H672" s="63">
        <f>F672+G672</f>
        <v>320000</v>
      </c>
      <c r="I672" s="63"/>
      <c r="J672" s="63">
        <f>H672+I672</f>
        <v>320000</v>
      </c>
      <c r="K672" s="63"/>
      <c r="L672" s="63">
        <f>J672+K672</f>
        <v>320000</v>
      </c>
      <c r="M672" s="63"/>
      <c r="N672" s="63">
        <f>L672+M672</f>
        <v>320000</v>
      </c>
      <c r="O672" s="63"/>
      <c r="P672" s="63">
        <f>N672+O672</f>
        <v>320000</v>
      </c>
    </row>
    <row r="673" spans="1:16" s="1" customFormat="1" ht="24" customHeight="1">
      <c r="A673" s="45" t="s">
        <v>1136</v>
      </c>
      <c r="B673" s="43" t="s">
        <v>745</v>
      </c>
      <c r="C673" s="30">
        <v>0</v>
      </c>
      <c r="D673" s="30">
        <v>500000</v>
      </c>
      <c r="E673" s="44"/>
      <c r="F673" s="30">
        <f>D673+E673</f>
        <v>500000</v>
      </c>
      <c r="G673" s="44"/>
      <c r="H673" s="30">
        <f>F673+G673</f>
        <v>500000</v>
      </c>
      <c r="I673" s="44"/>
      <c r="J673" s="30">
        <f>H673+I673</f>
        <v>500000</v>
      </c>
      <c r="K673" s="44"/>
      <c r="L673" s="30">
        <f>J673+K673</f>
        <v>500000</v>
      </c>
      <c r="M673" s="44"/>
      <c r="N673" s="30">
        <f>L673+M673</f>
        <v>500000</v>
      </c>
      <c r="O673" s="44"/>
      <c r="P673" s="30">
        <f>N673+O673</f>
        <v>500000</v>
      </c>
    </row>
    <row r="674" spans="1:16" s="1" customFormat="1" ht="12.75" hidden="1">
      <c r="A674" s="32">
        <v>85154</v>
      </c>
      <c r="B674" s="26" t="s">
        <v>275</v>
      </c>
      <c r="C674" s="27">
        <v>0</v>
      </c>
      <c r="D674" s="27">
        <v>0</v>
      </c>
      <c r="E674" s="27">
        <f aca="true" t="shared" si="363" ref="E674:P674">SUM(E675:E675)</f>
        <v>0</v>
      </c>
      <c r="F674" s="27">
        <f t="shared" si="363"/>
        <v>0</v>
      </c>
      <c r="G674" s="27">
        <f t="shared" si="363"/>
        <v>0</v>
      </c>
      <c r="H674" s="27">
        <f t="shared" si="363"/>
        <v>0</v>
      </c>
      <c r="I674" s="27">
        <f t="shared" si="363"/>
        <v>0</v>
      </c>
      <c r="J674" s="27">
        <f t="shared" si="363"/>
        <v>0</v>
      </c>
      <c r="K674" s="27">
        <f t="shared" si="363"/>
        <v>0</v>
      </c>
      <c r="L674" s="27">
        <f t="shared" si="363"/>
        <v>0</v>
      </c>
      <c r="M674" s="27">
        <f t="shared" si="363"/>
        <v>0</v>
      </c>
      <c r="N674" s="27">
        <f t="shared" si="363"/>
        <v>0</v>
      </c>
      <c r="O674" s="27">
        <f t="shared" si="363"/>
        <v>0</v>
      </c>
      <c r="P674" s="27">
        <f t="shared" si="363"/>
        <v>0</v>
      </c>
    </row>
    <row r="675" spans="1:16" s="1" customFormat="1" ht="12.75" hidden="1">
      <c r="A675" s="52" t="s">
        <v>799</v>
      </c>
      <c r="B675" s="53" t="s">
        <v>227</v>
      </c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</row>
    <row r="676" spans="1:16" s="1" customFormat="1" ht="12.75" hidden="1">
      <c r="A676" s="52"/>
      <c r="B676" s="53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</row>
    <row r="677" spans="1:16" s="1" customFormat="1" ht="12.75">
      <c r="A677" s="31">
        <v>852</v>
      </c>
      <c r="B677" s="23" t="s">
        <v>280</v>
      </c>
      <c r="C677" s="24">
        <f>C687+C700+C702+C678</f>
        <v>104660</v>
      </c>
      <c r="D677" s="24">
        <v>1049660</v>
      </c>
      <c r="E677" s="24">
        <f aca="true" t="shared" si="364" ref="E677:J677">E687+E700+E702+E678</f>
        <v>0</v>
      </c>
      <c r="F677" s="24">
        <f t="shared" si="364"/>
        <v>1049660</v>
      </c>
      <c r="G677" s="24">
        <f t="shared" si="364"/>
        <v>115470</v>
      </c>
      <c r="H677" s="24">
        <f t="shared" si="364"/>
        <v>1165130</v>
      </c>
      <c r="I677" s="24">
        <f t="shared" si="364"/>
        <v>0</v>
      </c>
      <c r="J677" s="24">
        <f t="shared" si="364"/>
        <v>1165130</v>
      </c>
      <c r="K677" s="24">
        <f aca="true" t="shared" si="365" ref="K677:P677">K687+K700+K702+K678</f>
        <v>0</v>
      </c>
      <c r="L677" s="24">
        <f t="shared" si="365"/>
        <v>1165130</v>
      </c>
      <c r="M677" s="24">
        <f t="shared" si="365"/>
        <v>0</v>
      </c>
      <c r="N677" s="24">
        <f t="shared" si="365"/>
        <v>1165130</v>
      </c>
      <c r="O677" s="24">
        <f t="shared" si="365"/>
        <v>50000</v>
      </c>
      <c r="P677" s="24">
        <f t="shared" si="365"/>
        <v>1215130</v>
      </c>
    </row>
    <row r="678" spans="1:16" s="1" customFormat="1" ht="12.75">
      <c r="A678" s="32">
        <v>85201</v>
      </c>
      <c r="B678" s="26" t="s">
        <v>800</v>
      </c>
      <c r="C678" s="27">
        <f>SUM(C679:C686)</f>
        <v>26000</v>
      </c>
      <c r="D678" s="27">
        <v>886000</v>
      </c>
      <c r="E678" s="27">
        <f aca="true" t="shared" si="366" ref="E678:J678">SUM(E679:E686)</f>
        <v>0</v>
      </c>
      <c r="F678" s="27">
        <f t="shared" si="366"/>
        <v>886000</v>
      </c>
      <c r="G678" s="27">
        <f t="shared" si="366"/>
        <v>115470</v>
      </c>
      <c r="H678" s="27">
        <f t="shared" si="366"/>
        <v>1001470</v>
      </c>
      <c r="I678" s="27">
        <f t="shared" si="366"/>
        <v>0</v>
      </c>
      <c r="J678" s="27">
        <f t="shared" si="366"/>
        <v>1001470</v>
      </c>
      <c r="K678" s="27">
        <f aca="true" t="shared" si="367" ref="K678:P678">SUM(K679:K686)</f>
        <v>0</v>
      </c>
      <c r="L678" s="27">
        <f t="shared" si="367"/>
        <v>1001470</v>
      </c>
      <c r="M678" s="27">
        <f t="shared" si="367"/>
        <v>0</v>
      </c>
      <c r="N678" s="27">
        <f t="shared" si="367"/>
        <v>1001470</v>
      </c>
      <c r="O678" s="27">
        <f t="shared" si="367"/>
        <v>0</v>
      </c>
      <c r="P678" s="27">
        <f t="shared" si="367"/>
        <v>1001470</v>
      </c>
    </row>
    <row r="679" spans="1:16" s="1" customFormat="1" ht="12.75">
      <c r="A679" s="28" t="s">
        <v>542</v>
      </c>
      <c r="B679" s="29" t="s">
        <v>543</v>
      </c>
      <c r="C679" s="55">
        <v>26000</v>
      </c>
      <c r="D679" s="55">
        <v>26000</v>
      </c>
      <c r="E679" s="55"/>
      <c r="F679" s="55">
        <f>D679+E679</f>
        <v>26000</v>
      </c>
      <c r="G679" s="55"/>
      <c r="H679" s="55">
        <f>F679+G679</f>
        <v>26000</v>
      </c>
      <c r="I679" s="55"/>
      <c r="J679" s="55">
        <f>H679+I679</f>
        <v>26000</v>
      </c>
      <c r="K679" s="55"/>
      <c r="L679" s="55">
        <f>J679+K679</f>
        <v>26000</v>
      </c>
      <c r="M679" s="55"/>
      <c r="N679" s="55">
        <f>L679+M679</f>
        <v>26000</v>
      </c>
      <c r="O679" s="55"/>
      <c r="P679" s="55">
        <f>N679+O679</f>
        <v>26000</v>
      </c>
    </row>
    <row r="680" spans="1:16" s="1" customFormat="1" ht="15" customHeight="1" hidden="1">
      <c r="A680" s="28" t="s">
        <v>801</v>
      </c>
      <c r="B680" s="29" t="s">
        <v>804</v>
      </c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</row>
    <row r="681" spans="1:16" s="1" customFormat="1" ht="15" customHeight="1">
      <c r="A681" s="28" t="s">
        <v>806</v>
      </c>
      <c r="B681" s="29" t="s">
        <v>1137</v>
      </c>
      <c r="C681" s="30">
        <v>0</v>
      </c>
      <c r="D681" s="30">
        <v>200000</v>
      </c>
      <c r="E681" s="30"/>
      <c r="F681" s="30">
        <f>D681+E681</f>
        <v>200000</v>
      </c>
      <c r="G681" s="30"/>
      <c r="H681" s="30">
        <f>F681+G681</f>
        <v>200000</v>
      </c>
      <c r="I681" s="30"/>
      <c r="J681" s="30">
        <f>H681+I681</f>
        <v>200000</v>
      </c>
      <c r="K681" s="30"/>
      <c r="L681" s="30">
        <f>J681+K681</f>
        <v>200000</v>
      </c>
      <c r="M681" s="30"/>
      <c r="N681" s="30">
        <f>L681+M681</f>
        <v>200000</v>
      </c>
      <c r="O681" s="30"/>
      <c r="P681" s="30">
        <f>N681+O681</f>
        <v>200000</v>
      </c>
    </row>
    <row r="682" spans="1:16" s="1" customFormat="1" ht="15" customHeight="1" hidden="1">
      <c r="A682" s="28" t="s">
        <v>1138</v>
      </c>
      <c r="B682" s="29" t="s">
        <v>1140</v>
      </c>
      <c r="C682" s="30">
        <v>0</v>
      </c>
      <c r="D682" s="30">
        <v>0</v>
      </c>
      <c r="E682" s="30">
        <v>0</v>
      </c>
      <c r="F682" s="30">
        <f>D682+E682</f>
        <v>0</v>
      </c>
      <c r="G682" s="30">
        <v>0</v>
      </c>
      <c r="H682" s="30">
        <f>F682+G682</f>
        <v>0</v>
      </c>
      <c r="I682" s="30">
        <v>0</v>
      </c>
      <c r="J682" s="30">
        <f>H682+I682</f>
        <v>0</v>
      </c>
      <c r="K682" s="30">
        <v>0</v>
      </c>
      <c r="L682" s="30">
        <f>J682+K682</f>
        <v>0</v>
      </c>
      <c r="M682" s="30">
        <v>0</v>
      </c>
      <c r="N682" s="30">
        <f>L682+M682</f>
        <v>0</v>
      </c>
      <c r="O682" s="30">
        <v>0</v>
      </c>
      <c r="P682" s="30">
        <f>N682+O682</f>
        <v>0</v>
      </c>
    </row>
    <row r="683" spans="1:16" s="1" customFormat="1" ht="15" customHeight="1">
      <c r="A683" s="28" t="s">
        <v>805</v>
      </c>
      <c r="B683" s="29" t="s">
        <v>1141</v>
      </c>
      <c r="C683" s="30">
        <v>0</v>
      </c>
      <c r="D683" s="30">
        <v>500000</v>
      </c>
      <c r="E683" s="30"/>
      <c r="F683" s="30">
        <f>D683+E683</f>
        <v>500000</v>
      </c>
      <c r="G683" s="30">
        <v>115470</v>
      </c>
      <c r="H683" s="30">
        <f>F683+G683</f>
        <v>615470</v>
      </c>
      <c r="I683" s="30"/>
      <c r="J683" s="30">
        <f>H683+I683</f>
        <v>615470</v>
      </c>
      <c r="K683" s="30"/>
      <c r="L683" s="30">
        <f>J683+K683</f>
        <v>615470</v>
      </c>
      <c r="M683" s="30"/>
      <c r="N683" s="30">
        <f>L683+M683</f>
        <v>615470</v>
      </c>
      <c r="O683" s="30"/>
      <c r="P683" s="30">
        <f>N683+O683</f>
        <v>615470</v>
      </c>
    </row>
    <row r="684" spans="1:16" s="1" customFormat="1" ht="15" customHeight="1" hidden="1">
      <c r="A684" s="28" t="s">
        <v>1107</v>
      </c>
      <c r="B684" s="29" t="s">
        <v>1062</v>
      </c>
      <c r="C684" s="30">
        <v>0</v>
      </c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</row>
    <row r="685" spans="1:16" s="1" customFormat="1" ht="15" customHeight="1">
      <c r="A685" s="28" t="s">
        <v>287</v>
      </c>
      <c r="B685" s="29" t="s">
        <v>1142</v>
      </c>
      <c r="C685" s="30">
        <v>0</v>
      </c>
      <c r="D685" s="30">
        <v>160000</v>
      </c>
      <c r="E685" s="30"/>
      <c r="F685" s="30">
        <f>D685+E685</f>
        <v>160000</v>
      </c>
      <c r="G685" s="30"/>
      <c r="H685" s="30">
        <f>F685+G685</f>
        <v>160000</v>
      </c>
      <c r="I685" s="30"/>
      <c r="J685" s="30">
        <f>H685+I685</f>
        <v>160000</v>
      </c>
      <c r="K685" s="30"/>
      <c r="L685" s="30">
        <f>J685+K685</f>
        <v>160000</v>
      </c>
      <c r="M685" s="30"/>
      <c r="N685" s="30">
        <f>L685+M685</f>
        <v>160000</v>
      </c>
      <c r="O685" s="30"/>
      <c r="P685" s="30">
        <f>N685+O685</f>
        <v>160000</v>
      </c>
    </row>
    <row r="686" spans="1:16" s="1" customFormat="1" ht="15" customHeight="1" hidden="1">
      <c r="A686" s="28" t="s">
        <v>1148</v>
      </c>
      <c r="B686" s="29" t="s">
        <v>1149</v>
      </c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</row>
    <row r="687" spans="1:16" s="1" customFormat="1" ht="12.75">
      <c r="A687" s="32">
        <v>85202</v>
      </c>
      <c r="B687" s="26" t="s">
        <v>807</v>
      </c>
      <c r="C687" s="27">
        <f>SUM(C688:C699)</f>
        <v>78660</v>
      </c>
      <c r="D687" s="27">
        <v>103660</v>
      </c>
      <c r="E687" s="27">
        <f aca="true" t="shared" si="368" ref="E687:J687">SUM(E688:E699)</f>
        <v>0</v>
      </c>
      <c r="F687" s="27">
        <f t="shared" si="368"/>
        <v>103660</v>
      </c>
      <c r="G687" s="27">
        <f t="shared" si="368"/>
        <v>0</v>
      </c>
      <c r="H687" s="27">
        <f t="shared" si="368"/>
        <v>103660</v>
      </c>
      <c r="I687" s="27">
        <f t="shared" si="368"/>
        <v>0</v>
      </c>
      <c r="J687" s="27">
        <f t="shared" si="368"/>
        <v>103660</v>
      </c>
      <c r="K687" s="27">
        <f aca="true" t="shared" si="369" ref="K687:P687">SUM(K688:K699)</f>
        <v>0</v>
      </c>
      <c r="L687" s="27">
        <f t="shared" si="369"/>
        <v>103660</v>
      </c>
      <c r="M687" s="27">
        <f t="shared" si="369"/>
        <v>0</v>
      </c>
      <c r="N687" s="27">
        <f t="shared" si="369"/>
        <v>103660</v>
      </c>
      <c r="O687" s="27">
        <f t="shared" si="369"/>
        <v>50000</v>
      </c>
      <c r="P687" s="27">
        <f t="shared" si="369"/>
        <v>153660</v>
      </c>
    </row>
    <row r="688" spans="1:16" s="1" customFormat="1" ht="22.5" hidden="1">
      <c r="A688" s="28" t="s">
        <v>821</v>
      </c>
      <c r="B688" s="29" t="s">
        <v>822</v>
      </c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</row>
    <row r="689" spans="1:16" s="1" customFormat="1" ht="12.75" hidden="1">
      <c r="A689" s="28" t="s">
        <v>823</v>
      </c>
      <c r="B689" s="29" t="s">
        <v>824</v>
      </c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</row>
    <row r="690" spans="1:16" s="1" customFormat="1" ht="12.75" hidden="1">
      <c r="A690" s="28" t="s">
        <v>995</v>
      </c>
      <c r="B690" s="37" t="s">
        <v>996</v>
      </c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</row>
    <row r="691" spans="1:16" s="1" customFormat="1" ht="22.5" hidden="1">
      <c r="A691" s="28" t="s">
        <v>825</v>
      </c>
      <c r="B691" s="29" t="s">
        <v>826</v>
      </c>
      <c r="C691" s="30">
        <v>0</v>
      </c>
      <c r="D691" s="30">
        <v>0</v>
      </c>
      <c r="E691" s="30"/>
      <c r="F691" s="30">
        <f>D691+E691</f>
        <v>0</v>
      </c>
      <c r="G691" s="30"/>
      <c r="H691" s="30">
        <f>F691+G691</f>
        <v>0</v>
      </c>
      <c r="I691" s="30"/>
      <c r="J691" s="30">
        <f>H691+I691</f>
        <v>0</v>
      </c>
      <c r="K691" s="30"/>
      <c r="L691" s="30">
        <f>J691+K691</f>
        <v>0</v>
      </c>
      <c r="M691" s="30"/>
      <c r="N691" s="30">
        <f>L691+M691</f>
        <v>0</v>
      </c>
      <c r="O691" s="30"/>
      <c r="P691" s="30">
        <f>N691+O691</f>
        <v>0</v>
      </c>
    </row>
    <row r="692" spans="1:16" s="1" customFormat="1" ht="12.75" customHeight="1">
      <c r="A692" s="28" t="s">
        <v>827</v>
      </c>
      <c r="B692" s="37" t="s">
        <v>828</v>
      </c>
      <c r="C692" s="30">
        <v>3660</v>
      </c>
      <c r="D692" s="30">
        <v>3660</v>
      </c>
      <c r="E692" s="30"/>
      <c r="F692" s="30">
        <f>D692+E692</f>
        <v>3660</v>
      </c>
      <c r="G692" s="30"/>
      <c r="H692" s="30">
        <f>F692+G692</f>
        <v>3660</v>
      </c>
      <c r="I692" s="30"/>
      <c r="J692" s="30">
        <f>H692+I692</f>
        <v>3660</v>
      </c>
      <c r="K692" s="30"/>
      <c r="L692" s="30">
        <f>J692+K692</f>
        <v>3660</v>
      </c>
      <c r="M692" s="30"/>
      <c r="N692" s="30">
        <f>L692+M692</f>
        <v>3660</v>
      </c>
      <c r="O692" s="30"/>
      <c r="P692" s="30">
        <f>N692+O692</f>
        <v>3660</v>
      </c>
    </row>
    <row r="693" spans="1:16" s="1" customFormat="1" ht="22.5" customHeight="1" hidden="1">
      <c r="A693" s="28" t="s">
        <v>829</v>
      </c>
      <c r="B693" s="37" t="s">
        <v>833</v>
      </c>
      <c r="C693" s="30">
        <v>0</v>
      </c>
      <c r="D693" s="30">
        <v>0</v>
      </c>
      <c r="E693" s="30"/>
      <c r="F693" s="30">
        <f>D693+E693</f>
        <v>0</v>
      </c>
      <c r="G693" s="30"/>
      <c r="H693" s="30">
        <f>F693+G693</f>
        <v>0</v>
      </c>
      <c r="I693" s="30"/>
      <c r="J693" s="30">
        <f>H693+I693</f>
        <v>0</v>
      </c>
      <c r="K693" s="30"/>
      <c r="L693" s="30">
        <f>J693+K693</f>
        <v>0</v>
      </c>
      <c r="M693" s="30"/>
      <c r="N693" s="30">
        <f>L693+M693</f>
        <v>0</v>
      </c>
      <c r="O693" s="30"/>
      <c r="P693" s="30">
        <f>N693+O693</f>
        <v>0</v>
      </c>
    </row>
    <row r="694" spans="1:16" s="1" customFormat="1" ht="12.75" hidden="1">
      <c r="A694" s="28" t="s">
        <v>834</v>
      </c>
      <c r="B694" s="37" t="s">
        <v>835</v>
      </c>
      <c r="C694" s="30">
        <v>0</v>
      </c>
      <c r="D694" s="30">
        <v>0</v>
      </c>
      <c r="E694" s="30"/>
      <c r="F694" s="30">
        <f>D694+E694</f>
        <v>0</v>
      </c>
      <c r="G694" s="30"/>
      <c r="H694" s="30">
        <f>F694+G694</f>
        <v>0</v>
      </c>
      <c r="I694" s="30"/>
      <c r="J694" s="30">
        <f>H694+I694</f>
        <v>0</v>
      </c>
      <c r="K694" s="30"/>
      <c r="L694" s="30">
        <f>J694+K694</f>
        <v>0</v>
      </c>
      <c r="M694" s="30"/>
      <c r="N694" s="30">
        <f>L694+M694</f>
        <v>0</v>
      </c>
      <c r="O694" s="30"/>
      <c r="P694" s="30">
        <f>N694+O694</f>
        <v>0</v>
      </c>
    </row>
    <row r="695" spans="1:16" s="1" customFormat="1" ht="26.25" customHeight="1">
      <c r="A695" s="45" t="s">
        <v>836</v>
      </c>
      <c r="B695" s="191" t="s">
        <v>837</v>
      </c>
      <c r="C695" s="44">
        <v>75000</v>
      </c>
      <c r="D695" s="44">
        <v>100000</v>
      </c>
      <c r="E695" s="44"/>
      <c r="F695" s="44">
        <f>D695+E695</f>
        <v>100000</v>
      </c>
      <c r="G695" s="44"/>
      <c r="H695" s="44">
        <f>F695+G695</f>
        <v>100000</v>
      </c>
      <c r="I695" s="44"/>
      <c r="J695" s="44">
        <f>H695+I695</f>
        <v>100000</v>
      </c>
      <c r="K695" s="44"/>
      <c r="L695" s="44">
        <f>J695+K695</f>
        <v>100000</v>
      </c>
      <c r="M695" s="44"/>
      <c r="N695" s="44">
        <f>L695+M695</f>
        <v>100000</v>
      </c>
      <c r="O695" s="44">
        <v>50000</v>
      </c>
      <c r="P695" s="44">
        <f>N695+O695</f>
        <v>150000</v>
      </c>
    </row>
    <row r="696" spans="1:16" s="1" customFormat="1" ht="12.75" hidden="1">
      <c r="A696" s="28" t="s">
        <v>838</v>
      </c>
      <c r="B696" s="29" t="s">
        <v>839</v>
      </c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</row>
    <row r="697" spans="1:16" s="1" customFormat="1" ht="22.5" hidden="1">
      <c r="A697" s="28" t="s">
        <v>840</v>
      </c>
      <c r="B697" s="29" t="s">
        <v>841</v>
      </c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</row>
    <row r="698" spans="1:16" s="1" customFormat="1" ht="26.25" customHeight="1" hidden="1">
      <c r="A698" s="28" t="s">
        <v>842</v>
      </c>
      <c r="B698" s="29" t="s">
        <v>853</v>
      </c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</row>
    <row r="699" spans="1:16" s="1" customFormat="1" ht="23.25" customHeight="1" hidden="1">
      <c r="A699" s="45" t="s">
        <v>854</v>
      </c>
      <c r="B699" s="43" t="s">
        <v>855</v>
      </c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</row>
    <row r="700" spans="1:16" s="1" customFormat="1" ht="25.5">
      <c r="A700" s="47">
        <v>85220</v>
      </c>
      <c r="B700" s="48" t="s">
        <v>856</v>
      </c>
      <c r="C700" s="72">
        <f>C701</f>
        <v>0</v>
      </c>
      <c r="D700" s="72">
        <v>60000</v>
      </c>
      <c r="E700" s="72">
        <f aca="true" t="shared" si="370" ref="E700:P700">E701</f>
        <v>0</v>
      </c>
      <c r="F700" s="72">
        <f t="shared" si="370"/>
        <v>60000</v>
      </c>
      <c r="G700" s="72">
        <f t="shared" si="370"/>
        <v>0</v>
      </c>
      <c r="H700" s="72">
        <f t="shared" si="370"/>
        <v>60000</v>
      </c>
      <c r="I700" s="72">
        <f t="shared" si="370"/>
        <v>0</v>
      </c>
      <c r="J700" s="72">
        <f t="shared" si="370"/>
        <v>60000</v>
      </c>
      <c r="K700" s="72">
        <f t="shared" si="370"/>
        <v>0</v>
      </c>
      <c r="L700" s="72">
        <f t="shared" si="370"/>
        <v>60000</v>
      </c>
      <c r="M700" s="72">
        <f t="shared" si="370"/>
        <v>0</v>
      </c>
      <c r="N700" s="72">
        <f t="shared" si="370"/>
        <v>60000</v>
      </c>
      <c r="O700" s="72">
        <f t="shared" si="370"/>
        <v>0</v>
      </c>
      <c r="P700" s="72">
        <f t="shared" si="370"/>
        <v>60000</v>
      </c>
    </row>
    <row r="701" spans="1:16" s="1" customFormat="1" ht="12.75">
      <c r="A701" s="52" t="s">
        <v>857</v>
      </c>
      <c r="B701" s="53" t="s">
        <v>924</v>
      </c>
      <c r="C701" s="54">
        <v>0</v>
      </c>
      <c r="D701" s="54">
        <v>60000</v>
      </c>
      <c r="E701" s="54"/>
      <c r="F701" s="54">
        <f>D701+E701</f>
        <v>60000</v>
      </c>
      <c r="G701" s="54"/>
      <c r="H701" s="54">
        <f>F701+G701</f>
        <v>60000</v>
      </c>
      <c r="I701" s="54"/>
      <c r="J701" s="54">
        <f>H701+I701</f>
        <v>60000</v>
      </c>
      <c r="K701" s="54"/>
      <c r="L701" s="54">
        <f>J701+K701</f>
        <v>60000</v>
      </c>
      <c r="M701" s="54"/>
      <c r="N701" s="54">
        <f>L701+M701</f>
        <v>60000</v>
      </c>
      <c r="O701" s="54"/>
      <c r="P701" s="54">
        <f>N701+O701</f>
        <v>60000</v>
      </c>
    </row>
    <row r="702" spans="1:16" s="1" customFormat="1" ht="13.5" hidden="1" thickBot="1">
      <c r="A702" s="146">
        <v>85295</v>
      </c>
      <c r="B702" s="147" t="s">
        <v>1206</v>
      </c>
      <c r="C702" s="136">
        <v>0</v>
      </c>
      <c r="D702" s="136">
        <v>0</v>
      </c>
      <c r="E702" s="136">
        <f aca="true" t="shared" si="371" ref="E702:J702">SUM(E703:E707)</f>
        <v>0</v>
      </c>
      <c r="F702" s="136">
        <f t="shared" si="371"/>
        <v>0</v>
      </c>
      <c r="G702" s="136">
        <f t="shared" si="371"/>
        <v>0</v>
      </c>
      <c r="H702" s="136">
        <f t="shared" si="371"/>
        <v>0</v>
      </c>
      <c r="I702" s="136">
        <f t="shared" si="371"/>
        <v>0</v>
      </c>
      <c r="J702" s="136">
        <f t="shared" si="371"/>
        <v>0</v>
      </c>
      <c r="K702" s="136">
        <f aca="true" t="shared" si="372" ref="K702:P702">SUM(K703:K707)</f>
        <v>0</v>
      </c>
      <c r="L702" s="136">
        <f t="shared" si="372"/>
        <v>0</v>
      </c>
      <c r="M702" s="136">
        <f t="shared" si="372"/>
        <v>0</v>
      </c>
      <c r="N702" s="136">
        <f t="shared" si="372"/>
        <v>0</v>
      </c>
      <c r="O702" s="136">
        <f t="shared" si="372"/>
        <v>0</v>
      </c>
      <c r="P702" s="136">
        <f t="shared" si="372"/>
        <v>0</v>
      </c>
    </row>
    <row r="703" spans="1:16" s="46" customFormat="1" ht="23.25" hidden="1" thickBot="1">
      <c r="A703" s="162" t="s">
        <v>925</v>
      </c>
      <c r="B703" s="163" t="s">
        <v>928</v>
      </c>
      <c r="C703" s="143"/>
      <c r="D703" s="143"/>
      <c r="E703" s="143"/>
      <c r="F703" s="143"/>
      <c r="G703" s="143"/>
      <c r="H703" s="143"/>
      <c r="I703" s="143"/>
      <c r="J703" s="143"/>
      <c r="K703" s="143"/>
      <c r="L703" s="143"/>
      <c r="M703" s="143"/>
      <c r="N703" s="143"/>
      <c r="O703" s="143"/>
      <c r="P703" s="143"/>
    </row>
    <row r="704" spans="1:16" s="46" customFormat="1" ht="12" hidden="1" thickBot="1">
      <c r="A704" s="28" t="s">
        <v>929</v>
      </c>
      <c r="B704" s="29" t="s">
        <v>930</v>
      </c>
      <c r="C704" s="144">
        <v>0</v>
      </c>
      <c r="D704" s="144">
        <v>0</v>
      </c>
      <c r="E704" s="144">
        <v>0</v>
      </c>
      <c r="F704" s="144">
        <v>0</v>
      </c>
      <c r="G704" s="144">
        <v>0</v>
      </c>
      <c r="H704" s="144">
        <v>0</v>
      </c>
      <c r="I704" s="144">
        <v>0</v>
      </c>
      <c r="J704" s="144">
        <v>0</v>
      </c>
      <c r="K704" s="144">
        <v>0</v>
      </c>
      <c r="L704" s="144">
        <v>0</v>
      </c>
      <c r="M704" s="144">
        <v>0</v>
      </c>
      <c r="N704" s="144">
        <v>0</v>
      </c>
      <c r="O704" s="144">
        <v>0</v>
      </c>
      <c r="P704" s="144">
        <v>0</v>
      </c>
    </row>
    <row r="705" spans="1:16" s="46" customFormat="1" ht="12" hidden="1" thickBot="1">
      <c r="A705" s="28" t="s">
        <v>931</v>
      </c>
      <c r="B705" s="29" t="s">
        <v>227</v>
      </c>
      <c r="C705" s="144"/>
      <c r="D705" s="144"/>
      <c r="E705" s="144"/>
      <c r="F705" s="144"/>
      <c r="G705" s="144"/>
      <c r="H705" s="144"/>
      <c r="I705" s="144"/>
      <c r="J705" s="144"/>
      <c r="K705" s="144"/>
      <c r="L705" s="144"/>
      <c r="M705" s="144"/>
      <c r="N705" s="144"/>
      <c r="O705" s="144"/>
      <c r="P705" s="144"/>
    </row>
    <row r="706" spans="1:16" s="46" customFormat="1" ht="12" hidden="1" thickBot="1">
      <c r="A706" s="28" t="s">
        <v>932</v>
      </c>
      <c r="B706" s="29" t="s">
        <v>933</v>
      </c>
      <c r="C706" s="144">
        <v>0</v>
      </c>
      <c r="D706" s="144">
        <v>0</v>
      </c>
      <c r="E706" s="144">
        <v>0</v>
      </c>
      <c r="F706" s="144">
        <v>0</v>
      </c>
      <c r="G706" s="144">
        <v>0</v>
      </c>
      <c r="H706" s="144">
        <v>0</v>
      </c>
      <c r="I706" s="144">
        <v>0</v>
      </c>
      <c r="J706" s="144">
        <v>0</v>
      </c>
      <c r="K706" s="144">
        <v>0</v>
      </c>
      <c r="L706" s="144">
        <v>0</v>
      </c>
      <c r="M706" s="144">
        <v>0</v>
      </c>
      <c r="N706" s="144">
        <v>0</v>
      </c>
      <c r="O706" s="144">
        <v>0</v>
      </c>
      <c r="P706" s="144">
        <v>0</v>
      </c>
    </row>
    <row r="707" spans="1:16" s="46" customFormat="1" ht="11.25" hidden="1">
      <c r="A707" s="45" t="s">
        <v>934</v>
      </c>
      <c r="B707" s="43" t="s">
        <v>935</v>
      </c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</row>
    <row r="708" spans="1:16" ht="12.75">
      <c r="A708" s="31">
        <v>853</v>
      </c>
      <c r="B708" s="23" t="s">
        <v>936</v>
      </c>
      <c r="C708" s="24">
        <f>C709+C711</f>
        <v>82914</v>
      </c>
      <c r="D708" s="24">
        <v>82914</v>
      </c>
      <c r="E708" s="24">
        <f aca="true" t="shared" si="373" ref="E708:J708">E709+E711</f>
        <v>0</v>
      </c>
      <c r="F708" s="24">
        <f t="shared" si="373"/>
        <v>82914</v>
      </c>
      <c r="G708" s="24">
        <f t="shared" si="373"/>
        <v>0</v>
      </c>
      <c r="H708" s="24">
        <f t="shared" si="373"/>
        <v>82914</v>
      </c>
      <c r="I708" s="24">
        <f t="shared" si="373"/>
        <v>0</v>
      </c>
      <c r="J708" s="24">
        <f t="shared" si="373"/>
        <v>82914</v>
      </c>
      <c r="K708" s="24">
        <f aca="true" t="shared" si="374" ref="K708:P708">K709+K711</f>
        <v>0</v>
      </c>
      <c r="L708" s="24">
        <f t="shared" si="374"/>
        <v>82914</v>
      </c>
      <c r="M708" s="24">
        <f t="shared" si="374"/>
        <v>0</v>
      </c>
      <c r="N708" s="24">
        <f t="shared" si="374"/>
        <v>82914</v>
      </c>
      <c r="O708" s="24">
        <f t="shared" si="374"/>
        <v>0</v>
      </c>
      <c r="P708" s="24">
        <f t="shared" si="374"/>
        <v>82914</v>
      </c>
    </row>
    <row r="709" spans="1:16" ht="12.75">
      <c r="A709" s="32">
        <v>85333</v>
      </c>
      <c r="B709" s="26" t="s">
        <v>942</v>
      </c>
      <c r="C709" s="27">
        <f>SUM(C710)</f>
        <v>82914</v>
      </c>
      <c r="D709" s="27">
        <v>82914</v>
      </c>
      <c r="E709" s="27">
        <f aca="true" t="shared" si="375" ref="E709:P709">SUM(E710)</f>
        <v>0</v>
      </c>
      <c r="F709" s="27">
        <f t="shared" si="375"/>
        <v>82914</v>
      </c>
      <c r="G709" s="27">
        <f t="shared" si="375"/>
        <v>0</v>
      </c>
      <c r="H709" s="27">
        <f t="shared" si="375"/>
        <v>82914</v>
      </c>
      <c r="I709" s="27">
        <f t="shared" si="375"/>
        <v>0</v>
      </c>
      <c r="J709" s="27">
        <f t="shared" si="375"/>
        <v>82914</v>
      </c>
      <c r="K709" s="27">
        <f t="shared" si="375"/>
        <v>0</v>
      </c>
      <c r="L709" s="27">
        <f t="shared" si="375"/>
        <v>82914</v>
      </c>
      <c r="M709" s="27">
        <f t="shared" si="375"/>
        <v>0</v>
      </c>
      <c r="N709" s="27">
        <f t="shared" si="375"/>
        <v>82914</v>
      </c>
      <c r="O709" s="27">
        <f t="shared" si="375"/>
        <v>0</v>
      </c>
      <c r="P709" s="27">
        <f t="shared" si="375"/>
        <v>82914</v>
      </c>
    </row>
    <row r="710" spans="1:16" s="1" customFormat="1" ht="15.75" customHeight="1">
      <c r="A710" s="52" t="s">
        <v>943</v>
      </c>
      <c r="B710" s="53" t="s">
        <v>944</v>
      </c>
      <c r="C710" s="54">
        <v>82914</v>
      </c>
      <c r="D710" s="54">
        <v>82914</v>
      </c>
      <c r="E710" s="54"/>
      <c r="F710" s="54">
        <f>D710+E710</f>
        <v>82914</v>
      </c>
      <c r="G710" s="54"/>
      <c r="H710" s="54">
        <f>F710+G710</f>
        <v>82914</v>
      </c>
      <c r="I710" s="54"/>
      <c r="J710" s="54">
        <f>H710+I710</f>
        <v>82914</v>
      </c>
      <c r="K710" s="54"/>
      <c r="L710" s="54">
        <f>J710+K710</f>
        <v>82914</v>
      </c>
      <c r="M710" s="54"/>
      <c r="N710" s="54">
        <f>L710+M710</f>
        <v>82914</v>
      </c>
      <c r="O710" s="54"/>
      <c r="P710" s="54">
        <f>N710+O710</f>
        <v>82914</v>
      </c>
    </row>
    <row r="711" spans="1:16" ht="12.75" hidden="1">
      <c r="A711" s="32">
        <v>85395</v>
      </c>
      <c r="B711" s="26" t="s">
        <v>1206</v>
      </c>
      <c r="C711" s="27">
        <v>0</v>
      </c>
      <c r="D711" s="27">
        <v>0</v>
      </c>
      <c r="E711" s="27">
        <f aca="true" t="shared" si="376" ref="E711:P711">SUM(E712)</f>
        <v>0</v>
      </c>
      <c r="F711" s="27">
        <f t="shared" si="376"/>
        <v>0</v>
      </c>
      <c r="G711" s="27">
        <f t="shared" si="376"/>
        <v>0</v>
      </c>
      <c r="H711" s="27">
        <f t="shared" si="376"/>
        <v>0</v>
      </c>
      <c r="I711" s="27">
        <f t="shared" si="376"/>
        <v>0</v>
      </c>
      <c r="J711" s="27">
        <f t="shared" si="376"/>
        <v>0</v>
      </c>
      <c r="K711" s="27">
        <f t="shared" si="376"/>
        <v>0</v>
      </c>
      <c r="L711" s="27">
        <f t="shared" si="376"/>
        <v>0</v>
      </c>
      <c r="M711" s="27">
        <f t="shared" si="376"/>
        <v>0</v>
      </c>
      <c r="N711" s="27">
        <f t="shared" si="376"/>
        <v>0</v>
      </c>
      <c r="O711" s="27">
        <f t="shared" si="376"/>
        <v>0</v>
      </c>
      <c r="P711" s="27">
        <f t="shared" si="376"/>
        <v>0</v>
      </c>
    </row>
    <row r="712" spans="1:16" ht="12.75" hidden="1">
      <c r="A712" s="52" t="s">
        <v>815</v>
      </c>
      <c r="B712" s="53" t="s">
        <v>816</v>
      </c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</row>
    <row r="713" spans="1:16" s="1" customFormat="1" ht="12.75">
      <c r="A713" s="31">
        <v>854</v>
      </c>
      <c r="B713" s="23" t="s">
        <v>299</v>
      </c>
      <c r="C713" s="24">
        <f>C714+C723+C721+C730</f>
        <v>2005000</v>
      </c>
      <c r="D713" s="24">
        <v>2005000</v>
      </c>
      <c r="E713" s="24">
        <f aca="true" t="shared" si="377" ref="E713:J713">E714+E723+E721+E730</f>
        <v>0</v>
      </c>
      <c r="F713" s="24">
        <f t="shared" si="377"/>
        <v>2005000</v>
      </c>
      <c r="G713" s="24">
        <f t="shared" si="377"/>
        <v>0</v>
      </c>
      <c r="H713" s="24">
        <f t="shared" si="377"/>
        <v>2005000</v>
      </c>
      <c r="I713" s="24">
        <f t="shared" si="377"/>
        <v>0</v>
      </c>
      <c r="J713" s="24">
        <f t="shared" si="377"/>
        <v>2005000</v>
      </c>
      <c r="K713" s="24">
        <f aca="true" t="shared" si="378" ref="K713:P713">K714+K723+K721+K730</f>
        <v>0</v>
      </c>
      <c r="L713" s="24">
        <f t="shared" si="378"/>
        <v>2005000</v>
      </c>
      <c r="M713" s="24">
        <f t="shared" si="378"/>
        <v>0</v>
      </c>
      <c r="N713" s="24">
        <f t="shared" si="378"/>
        <v>2005000</v>
      </c>
      <c r="O713" s="24">
        <f t="shared" si="378"/>
        <v>0</v>
      </c>
      <c r="P713" s="24">
        <f t="shared" si="378"/>
        <v>2005000</v>
      </c>
    </row>
    <row r="714" spans="1:16" s="1" customFormat="1" ht="12.75">
      <c r="A714" s="32">
        <v>85403</v>
      </c>
      <c r="B714" s="26" t="s">
        <v>300</v>
      </c>
      <c r="C714" s="27">
        <f>SUM(C715:C720)</f>
        <v>600000</v>
      </c>
      <c r="D714" s="27">
        <v>600000</v>
      </c>
      <c r="E714" s="27">
        <f aca="true" t="shared" si="379" ref="E714:J714">SUM(E715:E720)</f>
        <v>0</v>
      </c>
      <c r="F714" s="27">
        <f t="shared" si="379"/>
        <v>600000</v>
      </c>
      <c r="G714" s="27">
        <f t="shared" si="379"/>
        <v>0</v>
      </c>
      <c r="H714" s="27">
        <f t="shared" si="379"/>
        <v>600000</v>
      </c>
      <c r="I714" s="27">
        <f t="shared" si="379"/>
        <v>0</v>
      </c>
      <c r="J714" s="27">
        <f t="shared" si="379"/>
        <v>600000</v>
      </c>
      <c r="K714" s="27">
        <f aca="true" t="shared" si="380" ref="K714:P714">SUM(K715:K720)</f>
        <v>0</v>
      </c>
      <c r="L714" s="27">
        <f t="shared" si="380"/>
        <v>600000</v>
      </c>
      <c r="M714" s="27">
        <f t="shared" si="380"/>
        <v>0</v>
      </c>
      <c r="N714" s="27">
        <f t="shared" si="380"/>
        <v>600000</v>
      </c>
      <c r="O714" s="27">
        <f t="shared" si="380"/>
        <v>0</v>
      </c>
      <c r="P714" s="27">
        <f t="shared" si="380"/>
        <v>600000</v>
      </c>
    </row>
    <row r="715" spans="1:16" s="1" customFormat="1" ht="33.75" hidden="1">
      <c r="A715" s="28" t="s">
        <v>301</v>
      </c>
      <c r="B715" s="29" t="s">
        <v>947</v>
      </c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</row>
    <row r="716" spans="1:16" s="1" customFormat="1" ht="12.75" hidden="1">
      <c r="A716" s="28" t="s">
        <v>948</v>
      </c>
      <c r="B716" s="29" t="s">
        <v>949</v>
      </c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</row>
    <row r="717" spans="1:16" s="1" customFormat="1" ht="12.75" hidden="1">
      <c r="A717" s="28" t="s">
        <v>950</v>
      </c>
      <c r="B717" s="29" t="s">
        <v>227</v>
      </c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</row>
    <row r="718" spans="1:16" s="1" customFormat="1" ht="12.75" hidden="1">
      <c r="A718" s="28" t="s">
        <v>951</v>
      </c>
      <c r="B718" s="29" t="s">
        <v>949</v>
      </c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</row>
    <row r="719" spans="1:16" s="1" customFormat="1" ht="24.75" customHeight="1">
      <c r="A719" s="28" t="s">
        <v>952</v>
      </c>
      <c r="B719" s="29" t="s">
        <v>1068</v>
      </c>
      <c r="C719" s="30">
        <v>600000</v>
      </c>
      <c r="D719" s="30">
        <v>600000</v>
      </c>
      <c r="E719" s="30"/>
      <c r="F719" s="30">
        <f>D719+E719</f>
        <v>600000</v>
      </c>
      <c r="G719" s="30"/>
      <c r="H719" s="30">
        <f>F719+G719</f>
        <v>600000</v>
      </c>
      <c r="I719" s="30"/>
      <c r="J719" s="30">
        <f>H719+I719</f>
        <v>600000</v>
      </c>
      <c r="K719" s="30"/>
      <c r="L719" s="30">
        <f>J719+K719</f>
        <v>600000</v>
      </c>
      <c r="M719" s="30"/>
      <c r="N719" s="30">
        <f>L719+M719</f>
        <v>600000</v>
      </c>
      <c r="O719" s="30"/>
      <c r="P719" s="30">
        <f>N719+O719</f>
        <v>600000</v>
      </c>
    </row>
    <row r="720" spans="1:16" s="1" customFormat="1" ht="27.75" customHeight="1" hidden="1">
      <c r="A720" s="28" t="s">
        <v>953</v>
      </c>
      <c r="B720" s="29" t="s">
        <v>795</v>
      </c>
      <c r="C720" s="30">
        <v>0</v>
      </c>
      <c r="D720" s="30">
        <v>0</v>
      </c>
      <c r="E720" s="30"/>
      <c r="F720" s="30">
        <f>D720+E720</f>
        <v>0</v>
      </c>
      <c r="G720" s="30"/>
      <c r="H720" s="30">
        <f>F720+G720</f>
        <v>0</v>
      </c>
      <c r="I720" s="30"/>
      <c r="J720" s="30">
        <f>H720+I720</f>
        <v>0</v>
      </c>
      <c r="K720" s="30"/>
      <c r="L720" s="30">
        <f>J720+K720</f>
        <v>0</v>
      </c>
      <c r="M720" s="30"/>
      <c r="N720" s="30">
        <f>L720+M720</f>
        <v>0</v>
      </c>
      <c r="O720" s="30"/>
      <c r="P720" s="30">
        <f>N720+O720</f>
        <v>0</v>
      </c>
    </row>
    <row r="721" spans="1:16" s="1" customFormat="1" ht="12.75" hidden="1">
      <c r="A721" s="32">
        <v>85406</v>
      </c>
      <c r="B721" s="26" t="s">
        <v>954</v>
      </c>
      <c r="C721" s="27">
        <v>0</v>
      </c>
      <c r="D721" s="27">
        <v>0</v>
      </c>
      <c r="E721" s="27">
        <f aca="true" t="shared" si="381" ref="E721:P721">SUM(E722)</f>
        <v>0</v>
      </c>
      <c r="F721" s="27">
        <f t="shared" si="381"/>
        <v>0</v>
      </c>
      <c r="G721" s="27">
        <f t="shared" si="381"/>
        <v>0</v>
      </c>
      <c r="H721" s="27">
        <f t="shared" si="381"/>
        <v>0</v>
      </c>
      <c r="I721" s="27">
        <f t="shared" si="381"/>
        <v>0</v>
      </c>
      <c r="J721" s="27">
        <f t="shared" si="381"/>
        <v>0</v>
      </c>
      <c r="K721" s="27">
        <f t="shared" si="381"/>
        <v>0</v>
      </c>
      <c r="L721" s="27">
        <f t="shared" si="381"/>
        <v>0</v>
      </c>
      <c r="M721" s="27">
        <f t="shared" si="381"/>
        <v>0</v>
      </c>
      <c r="N721" s="27">
        <f t="shared" si="381"/>
        <v>0</v>
      </c>
      <c r="O721" s="27">
        <f t="shared" si="381"/>
        <v>0</v>
      </c>
      <c r="P721" s="27">
        <f t="shared" si="381"/>
        <v>0</v>
      </c>
    </row>
    <row r="722" spans="1:16" s="1" customFormat="1" ht="12.75" hidden="1">
      <c r="A722" s="28" t="s">
        <v>955</v>
      </c>
      <c r="B722" s="29" t="s">
        <v>764</v>
      </c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</row>
    <row r="723" spans="1:16" s="1" customFormat="1" ht="12.75">
      <c r="A723" s="32">
        <v>85407</v>
      </c>
      <c r="B723" s="26" t="s">
        <v>956</v>
      </c>
      <c r="C723" s="27">
        <f>SUM(C724:C729)</f>
        <v>1255000</v>
      </c>
      <c r="D723" s="27">
        <v>1255000</v>
      </c>
      <c r="E723" s="27">
        <f aca="true" t="shared" si="382" ref="E723:J723">SUM(E724:E729)</f>
        <v>0</v>
      </c>
      <c r="F723" s="27">
        <f t="shared" si="382"/>
        <v>1255000</v>
      </c>
      <c r="G723" s="27">
        <f t="shared" si="382"/>
        <v>0</v>
      </c>
      <c r="H723" s="27">
        <f t="shared" si="382"/>
        <v>1255000</v>
      </c>
      <c r="I723" s="27">
        <f t="shared" si="382"/>
        <v>0</v>
      </c>
      <c r="J723" s="27">
        <f t="shared" si="382"/>
        <v>1255000</v>
      </c>
      <c r="K723" s="27">
        <f aca="true" t="shared" si="383" ref="K723:P723">SUM(K724:K729)</f>
        <v>0</v>
      </c>
      <c r="L723" s="27">
        <f t="shared" si="383"/>
        <v>1255000</v>
      </c>
      <c r="M723" s="27">
        <f t="shared" si="383"/>
        <v>0</v>
      </c>
      <c r="N723" s="27">
        <f t="shared" si="383"/>
        <v>1255000</v>
      </c>
      <c r="O723" s="27">
        <f t="shared" si="383"/>
        <v>0</v>
      </c>
      <c r="P723" s="27">
        <f t="shared" si="383"/>
        <v>1255000</v>
      </c>
    </row>
    <row r="724" spans="1:16" s="1" customFormat="1" ht="12" customHeight="1">
      <c r="A724" s="61" t="s">
        <v>957</v>
      </c>
      <c r="B724" s="62" t="s">
        <v>958</v>
      </c>
      <c r="C724" s="63">
        <v>1255000</v>
      </c>
      <c r="D724" s="63">
        <v>1255000</v>
      </c>
      <c r="E724" s="63"/>
      <c r="F724" s="63">
        <f>D724+E724</f>
        <v>1255000</v>
      </c>
      <c r="G724" s="63"/>
      <c r="H724" s="63">
        <f>F724+G724</f>
        <v>1255000</v>
      </c>
      <c r="I724" s="63"/>
      <c r="J724" s="63">
        <f>H724+I724</f>
        <v>1255000</v>
      </c>
      <c r="K724" s="63"/>
      <c r="L724" s="63">
        <f>J724+K724</f>
        <v>1255000</v>
      </c>
      <c r="M724" s="63"/>
      <c r="N724" s="63">
        <f>L724+M724</f>
        <v>1255000</v>
      </c>
      <c r="O724" s="63"/>
      <c r="P724" s="63">
        <f>N724+O724</f>
        <v>1255000</v>
      </c>
    </row>
    <row r="725" spans="1:16" s="1" customFormat="1" ht="23.25" customHeight="1" hidden="1">
      <c r="A725" s="28" t="s">
        <v>993</v>
      </c>
      <c r="B725" s="29" t="s">
        <v>994</v>
      </c>
      <c r="C725" s="44">
        <v>0</v>
      </c>
      <c r="D725" s="44">
        <v>0</v>
      </c>
      <c r="E725" s="44"/>
      <c r="F725" s="44">
        <f>D725+E725</f>
        <v>0</v>
      </c>
      <c r="G725" s="44"/>
      <c r="H725" s="44">
        <f>F725+G725</f>
        <v>0</v>
      </c>
      <c r="I725" s="44"/>
      <c r="J725" s="44">
        <f>H725+I725</f>
        <v>0</v>
      </c>
      <c r="K725" s="44"/>
      <c r="L725" s="44">
        <f>J725+K725</f>
        <v>0</v>
      </c>
      <c r="M725" s="44"/>
      <c r="N725" s="44">
        <f>L725+M725</f>
        <v>0</v>
      </c>
      <c r="O725" s="44"/>
      <c r="P725" s="44">
        <f>N725+O725</f>
        <v>0</v>
      </c>
    </row>
    <row r="726" spans="1:16" s="1" customFormat="1" ht="12.75" hidden="1">
      <c r="A726" s="28" t="s">
        <v>959</v>
      </c>
      <c r="B726" s="29" t="s">
        <v>960</v>
      </c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</row>
    <row r="727" spans="1:16" s="1" customFormat="1" ht="12.75" hidden="1">
      <c r="A727" s="36" t="s">
        <v>961</v>
      </c>
      <c r="B727" s="37" t="s">
        <v>962</v>
      </c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</row>
    <row r="728" spans="1:16" s="1" customFormat="1" ht="12.75" hidden="1">
      <c r="A728" s="36" t="s">
        <v>963</v>
      </c>
      <c r="B728" s="37" t="s">
        <v>960</v>
      </c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</row>
    <row r="729" spans="1:16" s="1" customFormat="1" ht="12.75" hidden="1">
      <c r="A729" s="36" t="s">
        <v>964</v>
      </c>
      <c r="B729" s="37" t="s">
        <v>970</v>
      </c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</row>
    <row r="730" spans="1:16" s="1" customFormat="1" ht="12.75">
      <c r="A730" s="32">
        <v>85417</v>
      </c>
      <c r="B730" s="26" t="s">
        <v>1070</v>
      </c>
      <c r="C730" s="27">
        <f>SUM(C731:C731)</f>
        <v>150000</v>
      </c>
      <c r="D730" s="27">
        <v>150000</v>
      </c>
      <c r="E730" s="27">
        <f aca="true" t="shared" si="384" ref="E730:P730">SUM(E731:E731)</f>
        <v>0</v>
      </c>
      <c r="F730" s="27">
        <f t="shared" si="384"/>
        <v>150000</v>
      </c>
      <c r="G730" s="27">
        <f t="shared" si="384"/>
        <v>0</v>
      </c>
      <c r="H730" s="27">
        <f t="shared" si="384"/>
        <v>150000</v>
      </c>
      <c r="I730" s="27">
        <f t="shared" si="384"/>
        <v>0</v>
      </c>
      <c r="J730" s="27">
        <f t="shared" si="384"/>
        <v>150000</v>
      </c>
      <c r="K730" s="27">
        <f t="shared" si="384"/>
        <v>0</v>
      </c>
      <c r="L730" s="27">
        <f t="shared" si="384"/>
        <v>150000</v>
      </c>
      <c r="M730" s="27">
        <f t="shared" si="384"/>
        <v>0</v>
      </c>
      <c r="N730" s="27">
        <f t="shared" si="384"/>
        <v>150000</v>
      </c>
      <c r="O730" s="27">
        <f t="shared" si="384"/>
        <v>0</v>
      </c>
      <c r="P730" s="27">
        <f t="shared" si="384"/>
        <v>150000</v>
      </c>
    </row>
    <row r="731" spans="1:16" s="1" customFormat="1" ht="28.5" customHeight="1">
      <c r="A731" s="52" t="s">
        <v>1071</v>
      </c>
      <c r="B731" s="71" t="s">
        <v>502</v>
      </c>
      <c r="C731" s="54">
        <v>150000</v>
      </c>
      <c r="D731" s="54">
        <v>150000</v>
      </c>
      <c r="E731" s="54"/>
      <c r="F731" s="54">
        <f>D731+E731</f>
        <v>150000</v>
      </c>
      <c r="G731" s="54"/>
      <c r="H731" s="54">
        <f>F731+G731</f>
        <v>150000</v>
      </c>
      <c r="I731" s="54"/>
      <c r="J731" s="54">
        <f>H731+I731</f>
        <v>150000</v>
      </c>
      <c r="K731" s="54"/>
      <c r="L731" s="54">
        <f>J731+K731</f>
        <v>150000</v>
      </c>
      <c r="M731" s="54"/>
      <c r="N731" s="54">
        <f>L731+M731</f>
        <v>150000</v>
      </c>
      <c r="O731" s="54"/>
      <c r="P731" s="54">
        <f>N731+O731</f>
        <v>150000</v>
      </c>
    </row>
    <row r="732" spans="1:16" s="1" customFormat="1" ht="12.75">
      <c r="A732" s="58">
        <v>900</v>
      </c>
      <c r="B732" s="59" t="s">
        <v>303</v>
      </c>
      <c r="C732" s="60">
        <f aca="true" t="shared" si="385" ref="C732:P733">C733</f>
        <v>500000</v>
      </c>
      <c r="D732" s="60">
        <v>500000</v>
      </c>
      <c r="E732" s="60">
        <f t="shared" si="385"/>
        <v>0</v>
      </c>
      <c r="F732" s="60">
        <f t="shared" si="385"/>
        <v>500000</v>
      </c>
      <c r="G732" s="60">
        <f t="shared" si="385"/>
        <v>0</v>
      </c>
      <c r="H732" s="60">
        <f t="shared" si="385"/>
        <v>500000</v>
      </c>
      <c r="I732" s="60">
        <f t="shared" si="385"/>
        <v>0</v>
      </c>
      <c r="J732" s="60">
        <f t="shared" si="385"/>
        <v>500000</v>
      </c>
      <c r="K732" s="60">
        <f t="shared" si="385"/>
        <v>0</v>
      </c>
      <c r="L732" s="60">
        <f t="shared" si="385"/>
        <v>500000</v>
      </c>
      <c r="M732" s="60">
        <f t="shared" si="385"/>
        <v>0</v>
      </c>
      <c r="N732" s="60">
        <f t="shared" si="385"/>
        <v>500000</v>
      </c>
      <c r="O732" s="60">
        <f t="shared" si="385"/>
        <v>0</v>
      </c>
      <c r="P732" s="60">
        <f t="shared" si="385"/>
        <v>500000</v>
      </c>
    </row>
    <row r="733" spans="1:16" s="1" customFormat="1" ht="12.75">
      <c r="A733" s="32">
        <v>90015</v>
      </c>
      <c r="B733" s="26" t="s">
        <v>357</v>
      </c>
      <c r="C733" s="27">
        <f t="shared" si="385"/>
        <v>500000</v>
      </c>
      <c r="D733" s="27">
        <v>500000</v>
      </c>
      <c r="E733" s="27">
        <f t="shared" si="385"/>
        <v>0</v>
      </c>
      <c r="F733" s="27">
        <f t="shared" si="385"/>
        <v>500000</v>
      </c>
      <c r="G733" s="27">
        <f t="shared" si="385"/>
        <v>0</v>
      </c>
      <c r="H733" s="27">
        <f t="shared" si="385"/>
        <v>500000</v>
      </c>
      <c r="I733" s="27">
        <f t="shared" si="385"/>
        <v>0</v>
      </c>
      <c r="J733" s="27">
        <f t="shared" si="385"/>
        <v>500000</v>
      </c>
      <c r="K733" s="27">
        <f t="shared" si="385"/>
        <v>0</v>
      </c>
      <c r="L733" s="27">
        <f t="shared" si="385"/>
        <v>500000</v>
      </c>
      <c r="M733" s="27">
        <f t="shared" si="385"/>
        <v>0</v>
      </c>
      <c r="N733" s="27">
        <f t="shared" si="385"/>
        <v>500000</v>
      </c>
      <c r="O733" s="27">
        <f t="shared" si="385"/>
        <v>0</v>
      </c>
      <c r="P733" s="27">
        <f t="shared" si="385"/>
        <v>500000</v>
      </c>
    </row>
    <row r="734" spans="1:16" s="1" customFormat="1" ht="23.25" customHeight="1">
      <c r="A734" s="52" t="s">
        <v>971</v>
      </c>
      <c r="B734" s="53" t="s">
        <v>972</v>
      </c>
      <c r="C734" s="54">
        <v>500000</v>
      </c>
      <c r="D734" s="54">
        <v>500000</v>
      </c>
      <c r="E734" s="54"/>
      <c r="F734" s="54">
        <f>D734+E734</f>
        <v>500000</v>
      </c>
      <c r="G734" s="54"/>
      <c r="H734" s="54">
        <f>F734+G734</f>
        <v>500000</v>
      </c>
      <c r="I734" s="54"/>
      <c r="J734" s="54">
        <f>H734+I734</f>
        <v>500000</v>
      </c>
      <c r="K734" s="54"/>
      <c r="L734" s="54">
        <f>J734+K734</f>
        <v>500000</v>
      </c>
      <c r="M734" s="54"/>
      <c r="N734" s="54">
        <f>L734+M734</f>
        <v>500000</v>
      </c>
      <c r="O734" s="54"/>
      <c r="P734" s="54">
        <f>N734+O734</f>
        <v>500000</v>
      </c>
    </row>
    <row r="735" spans="1:16" s="1" customFormat="1" ht="12.75">
      <c r="A735" s="31">
        <v>921</v>
      </c>
      <c r="B735" s="23" t="s">
        <v>375</v>
      </c>
      <c r="C735" s="24">
        <f>C736+C751+C754</f>
        <v>2330000</v>
      </c>
      <c r="D735" s="24">
        <v>2330000</v>
      </c>
      <c r="E735" s="24">
        <f aca="true" t="shared" si="386" ref="E735:J735">E736+E751+E754</f>
        <v>0</v>
      </c>
      <c r="F735" s="24">
        <f t="shared" si="386"/>
        <v>2330000</v>
      </c>
      <c r="G735" s="24">
        <f t="shared" si="386"/>
        <v>0</v>
      </c>
      <c r="H735" s="24">
        <f t="shared" si="386"/>
        <v>2330000</v>
      </c>
      <c r="I735" s="24">
        <f t="shared" si="386"/>
        <v>0</v>
      </c>
      <c r="J735" s="24">
        <f t="shared" si="386"/>
        <v>2330000</v>
      </c>
      <c r="K735" s="24">
        <f aca="true" t="shared" si="387" ref="K735:P735">K736+K751+K754</f>
        <v>0</v>
      </c>
      <c r="L735" s="24">
        <f t="shared" si="387"/>
        <v>2330000</v>
      </c>
      <c r="M735" s="24">
        <f t="shared" si="387"/>
        <v>0</v>
      </c>
      <c r="N735" s="24">
        <f t="shared" si="387"/>
        <v>2330000</v>
      </c>
      <c r="O735" s="24">
        <f t="shared" si="387"/>
        <v>0</v>
      </c>
      <c r="P735" s="24">
        <f t="shared" si="387"/>
        <v>2330000</v>
      </c>
    </row>
    <row r="736" spans="1:16" s="1" customFormat="1" ht="12.75">
      <c r="A736" s="32">
        <v>92106</v>
      </c>
      <c r="B736" s="26" t="s">
        <v>973</v>
      </c>
      <c r="C736" s="27">
        <f>C739+C746+C737+C748</f>
        <v>2190000</v>
      </c>
      <c r="D736" s="27">
        <v>2190000</v>
      </c>
      <c r="E736" s="27">
        <f aca="true" t="shared" si="388" ref="E736:J736">E739+E746+E737+E748</f>
        <v>0</v>
      </c>
      <c r="F736" s="27">
        <f t="shared" si="388"/>
        <v>2190000</v>
      </c>
      <c r="G736" s="27">
        <f t="shared" si="388"/>
        <v>0</v>
      </c>
      <c r="H736" s="27">
        <f t="shared" si="388"/>
        <v>2190000</v>
      </c>
      <c r="I736" s="27">
        <f t="shared" si="388"/>
        <v>0</v>
      </c>
      <c r="J736" s="27">
        <f t="shared" si="388"/>
        <v>2190000</v>
      </c>
      <c r="K736" s="27">
        <f aca="true" t="shared" si="389" ref="K736:P736">K739+K746+K737+K748</f>
        <v>0</v>
      </c>
      <c r="L736" s="27">
        <f t="shared" si="389"/>
        <v>2190000</v>
      </c>
      <c r="M736" s="27">
        <f t="shared" si="389"/>
        <v>0</v>
      </c>
      <c r="N736" s="27">
        <f t="shared" si="389"/>
        <v>2190000</v>
      </c>
      <c r="O736" s="27">
        <f t="shared" si="389"/>
        <v>0</v>
      </c>
      <c r="P736" s="27">
        <f t="shared" si="389"/>
        <v>2190000</v>
      </c>
    </row>
    <row r="737" spans="1:16" s="1" customFormat="1" ht="12.75">
      <c r="A737" s="33"/>
      <c r="B737" s="34" t="s">
        <v>906</v>
      </c>
      <c r="C737" s="40">
        <f>SUM(C738)</f>
        <v>200000</v>
      </c>
      <c r="D737" s="40">
        <v>200000</v>
      </c>
      <c r="E737" s="40">
        <f aca="true" t="shared" si="390" ref="E737:P737">SUM(E738)</f>
        <v>0</v>
      </c>
      <c r="F737" s="40">
        <f t="shared" si="390"/>
        <v>200000</v>
      </c>
      <c r="G737" s="40">
        <f t="shared" si="390"/>
        <v>0</v>
      </c>
      <c r="H737" s="40">
        <f t="shared" si="390"/>
        <v>200000</v>
      </c>
      <c r="I737" s="40">
        <f t="shared" si="390"/>
        <v>0</v>
      </c>
      <c r="J737" s="40">
        <f t="shared" si="390"/>
        <v>200000</v>
      </c>
      <c r="K737" s="40">
        <f t="shared" si="390"/>
        <v>0</v>
      </c>
      <c r="L737" s="40">
        <f t="shared" si="390"/>
        <v>200000</v>
      </c>
      <c r="M737" s="40">
        <f t="shared" si="390"/>
        <v>0</v>
      </c>
      <c r="N737" s="40">
        <f t="shared" si="390"/>
        <v>200000</v>
      </c>
      <c r="O737" s="40">
        <f t="shared" si="390"/>
        <v>0</v>
      </c>
      <c r="P737" s="40">
        <f t="shared" si="390"/>
        <v>200000</v>
      </c>
    </row>
    <row r="738" spans="1:16" s="1" customFormat="1" ht="12.75" customHeight="1">
      <c r="A738" s="28" t="s">
        <v>907</v>
      </c>
      <c r="B738" s="29" t="s">
        <v>227</v>
      </c>
      <c r="C738" s="30">
        <v>200000</v>
      </c>
      <c r="D738" s="30">
        <v>200000</v>
      </c>
      <c r="E738" s="30"/>
      <c r="F738" s="30">
        <f>D738+E738</f>
        <v>200000</v>
      </c>
      <c r="G738" s="30"/>
      <c r="H738" s="30">
        <f>F738+G738</f>
        <v>200000</v>
      </c>
      <c r="I738" s="30"/>
      <c r="J738" s="30">
        <f>H738+I738</f>
        <v>200000</v>
      </c>
      <c r="K738" s="30"/>
      <c r="L738" s="30">
        <f>J738+K738</f>
        <v>200000</v>
      </c>
      <c r="M738" s="30"/>
      <c r="N738" s="30">
        <f>L738+M738</f>
        <v>200000</v>
      </c>
      <c r="O738" s="30"/>
      <c r="P738" s="30">
        <f>N738+O738</f>
        <v>200000</v>
      </c>
    </row>
    <row r="739" spans="1:16" s="1" customFormat="1" ht="12.75">
      <c r="A739" s="33"/>
      <c r="B739" s="34" t="s">
        <v>974</v>
      </c>
      <c r="C739" s="40">
        <f>SUM(C740:C745)</f>
        <v>1030000</v>
      </c>
      <c r="D739" s="40">
        <v>1030000</v>
      </c>
      <c r="E739" s="40">
        <f aca="true" t="shared" si="391" ref="E739:J739">SUM(E740:E745)</f>
        <v>0</v>
      </c>
      <c r="F739" s="40">
        <f t="shared" si="391"/>
        <v>1030000</v>
      </c>
      <c r="G739" s="40">
        <f t="shared" si="391"/>
        <v>0</v>
      </c>
      <c r="H739" s="40">
        <f t="shared" si="391"/>
        <v>1030000</v>
      </c>
      <c r="I739" s="40">
        <f t="shared" si="391"/>
        <v>0</v>
      </c>
      <c r="J739" s="40">
        <f t="shared" si="391"/>
        <v>1030000</v>
      </c>
      <c r="K739" s="40">
        <f aca="true" t="shared" si="392" ref="K739:P739">SUM(K740:K745)</f>
        <v>0</v>
      </c>
      <c r="L739" s="40">
        <f t="shared" si="392"/>
        <v>1030000</v>
      </c>
      <c r="M739" s="40">
        <f t="shared" si="392"/>
        <v>0</v>
      </c>
      <c r="N739" s="40">
        <f t="shared" si="392"/>
        <v>1030000</v>
      </c>
      <c r="O739" s="40">
        <f t="shared" si="392"/>
        <v>0</v>
      </c>
      <c r="P739" s="40">
        <f t="shared" si="392"/>
        <v>1030000</v>
      </c>
    </row>
    <row r="740" spans="1:16" s="1" customFormat="1" ht="12.75">
      <c r="A740" s="28" t="s">
        <v>831</v>
      </c>
      <c r="B740" s="29" t="s">
        <v>832</v>
      </c>
      <c r="C740" s="30">
        <v>1000000</v>
      </c>
      <c r="D740" s="30">
        <v>1000000</v>
      </c>
      <c r="E740" s="40"/>
      <c r="F740" s="30">
        <f aca="true" t="shared" si="393" ref="F740:F745">D740+E740</f>
        <v>1000000</v>
      </c>
      <c r="G740" s="40"/>
      <c r="H740" s="30">
        <f aca="true" t="shared" si="394" ref="H740:H745">F740+G740</f>
        <v>1000000</v>
      </c>
      <c r="I740" s="40"/>
      <c r="J740" s="30">
        <f aca="true" t="shared" si="395" ref="J740:J745">H740+I740</f>
        <v>1000000</v>
      </c>
      <c r="K740" s="40"/>
      <c r="L740" s="30">
        <f aca="true" t="shared" si="396" ref="L740:L745">J740+K740</f>
        <v>1000000</v>
      </c>
      <c r="M740" s="40"/>
      <c r="N740" s="30">
        <f aca="true" t="shared" si="397" ref="N740:N745">L740+M740</f>
        <v>1000000</v>
      </c>
      <c r="O740" s="40"/>
      <c r="P740" s="30">
        <f aca="true" t="shared" si="398" ref="P740:P745">N740+O740</f>
        <v>1000000</v>
      </c>
    </row>
    <row r="741" spans="1:16" s="1" customFormat="1" ht="12.75" customHeight="1" hidden="1">
      <c r="A741" s="28" t="s">
        <v>1073</v>
      </c>
      <c r="B741" s="29" t="s">
        <v>264</v>
      </c>
      <c r="C741" s="30">
        <v>0</v>
      </c>
      <c r="D741" s="30">
        <v>0</v>
      </c>
      <c r="E741" s="30"/>
      <c r="F741" s="30">
        <f t="shared" si="393"/>
        <v>0</v>
      </c>
      <c r="G741" s="30"/>
      <c r="H741" s="30">
        <f t="shared" si="394"/>
        <v>0</v>
      </c>
      <c r="I741" s="30"/>
      <c r="J741" s="30">
        <f t="shared" si="395"/>
        <v>0</v>
      </c>
      <c r="K741" s="30"/>
      <c r="L741" s="30">
        <f t="shared" si="396"/>
        <v>0</v>
      </c>
      <c r="M741" s="30"/>
      <c r="N741" s="30">
        <f t="shared" si="397"/>
        <v>0</v>
      </c>
      <c r="O741" s="30"/>
      <c r="P741" s="30">
        <f t="shared" si="398"/>
        <v>0</v>
      </c>
    </row>
    <row r="742" spans="1:16" s="1" customFormat="1" ht="12.75" customHeight="1" hidden="1">
      <c r="A742" s="28" t="s">
        <v>1074</v>
      </c>
      <c r="B742" s="29" t="s">
        <v>1075</v>
      </c>
      <c r="C742" s="30">
        <v>0</v>
      </c>
      <c r="D742" s="30">
        <v>0</v>
      </c>
      <c r="E742" s="30"/>
      <c r="F742" s="30">
        <f t="shared" si="393"/>
        <v>0</v>
      </c>
      <c r="G742" s="30"/>
      <c r="H742" s="30">
        <f t="shared" si="394"/>
        <v>0</v>
      </c>
      <c r="I742" s="30"/>
      <c r="J742" s="30">
        <f t="shared" si="395"/>
        <v>0</v>
      </c>
      <c r="K742" s="30"/>
      <c r="L742" s="30">
        <f t="shared" si="396"/>
        <v>0</v>
      </c>
      <c r="M742" s="30"/>
      <c r="N742" s="30">
        <f t="shared" si="397"/>
        <v>0</v>
      </c>
      <c r="O742" s="30"/>
      <c r="P742" s="30">
        <f t="shared" si="398"/>
        <v>0</v>
      </c>
    </row>
    <row r="743" spans="1:16" s="1" customFormat="1" ht="16.5" customHeight="1">
      <c r="A743" s="28" t="s">
        <v>975</v>
      </c>
      <c r="B743" s="98" t="s">
        <v>227</v>
      </c>
      <c r="C743" s="30">
        <v>30000</v>
      </c>
      <c r="D743" s="30">
        <v>30000</v>
      </c>
      <c r="E743" s="30"/>
      <c r="F743" s="30">
        <f t="shared" si="393"/>
        <v>30000</v>
      </c>
      <c r="G743" s="30"/>
      <c r="H743" s="30">
        <f t="shared" si="394"/>
        <v>30000</v>
      </c>
      <c r="I743" s="30"/>
      <c r="J743" s="30">
        <f t="shared" si="395"/>
        <v>30000</v>
      </c>
      <c r="K743" s="30"/>
      <c r="L743" s="30">
        <f t="shared" si="396"/>
        <v>30000</v>
      </c>
      <c r="M743" s="30"/>
      <c r="N743" s="30">
        <f t="shared" si="397"/>
        <v>30000</v>
      </c>
      <c r="O743" s="30"/>
      <c r="P743" s="30">
        <f t="shared" si="398"/>
        <v>30000</v>
      </c>
    </row>
    <row r="744" spans="1:16" s="1" customFormat="1" ht="15" customHeight="1" hidden="1">
      <c r="A744" s="28" t="s">
        <v>891</v>
      </c>
      <c r="B744" s="29" t="s">
        <v>1072</v>
      </c>
      <c r="C744" s="30">
        <v>0</v>
      </c>
      <c r="D744" s="30">
        <v>0</v>
      </c>
      <c r="E744" s="30"/>
      <c r="F744" s="30">
        <f t="shared" si="393"/>
        <v>0</v>
      </c>
      <c r="G744" s="30"/>
      <c r="H744" s="30">
        <f t="shared" si="394"/>
        <v>0</v>
      </c>
      <c r="I744" s="30"/>
      <c r="J744" s="30">
        <f t="shared" si="395"/>
        <v>0</v>
      </c>
      <c r="K744" s="30"/>
      <c r="L744" s="30">
        <f t="shared" si="396"/>
        <v>0</v>
      </c>
      <c r="M744" s="30"/>
      <c r="N744" s="30">
        <f t="shared" si="397"/>
        <v>0</v>
      </c>
      <c r="O744" s="30"/>
      <c r="P744" s="30">
        <f t="shared" si="398"/>
        <v>0</v>
      </c>
    </row>
    <row r="745" spans="1:16" s="1" customFormat="1" ht="15" customHeight="1" hidden="1">
      <c r="A745" s="28" t="s">
        <v>220</v>
      </c>
      <c r="B745" s="29" t="s">
        <v>221</v>
      </c>
      <c r="C745" s="30">
        <v>0</v>
      </c>
      <c r="D745" s="30">
        <v>0</v>
      </c>
      <c r="E745" s="30"/>
      <c r="F745" s="30">
        <f t="shared" si="393"/>
        <v>0</v>
      </c>
      <c r="G745" s="30"/>
      <c r="H745" s="30">
        <f t="shared" si="394"/>
        <v>0</v>
      </c>
      <c r="I745" s="30"/>
      <c r="J745" s="30">
        <f t="shared" si="395"/>
        <v>0</v>
      </c>
      <c r="K745" s="30"/>
      <c r="L745" s="30">
        <f t="shared" si="396"/>
        <v>0</v>
      </c>
      <c r="M745" s="30"/>
      <c r="N745" s="30">
        <f t="shared" si="397"/>
        <v>0</v>
      </c>
      <c r="O745" s="30"/>
      <c r="P745" s="30">
        <f t="shared" si="398"/>
        <v>0</v>
      </c>
    </row>
    <row r="746" spans="1:16" s="1" customFormat="1" ht="12.75" hidden="1">
      <c r="A746" s="33"/>
      <c r="B746" s="34" t="s">
        <v>976</v>
      </c>
      <c r="C746" s="40">
        <v>0</v>
      </c>
      <c r="D746" s="40">
        <v>0</v>
      </c>
      <c r="E746" s="40">
        <f aca="true" t="shared" si="399" ref="E746:P746">SUM(E747:E747)</f>
        <v>0</v>
      </c>
      <c r="F746" s="40">
        <f t="shared" si="399"/>
        <v>0</v>
      </c>
      <c r="G746" s="40">
        <f t="shared" si="399"/>
        <v>0</v>
      </c>
      <c r="H746" s="40">
        <f t="shared" si="399"/>
        <v>0</v>
      </c>
      <c r="I746" s="40">
        <f t="shared" si="399"/>
        <v>0</v>
      </c>
      <c r="J746" s="40">
        <f t="shared" si="399"/>
        <v>0</v>
      </c>
      <c r="K746" s="40">
        <f t="shared" si="399"/>
        <v>0</v>
      </c>
      <c r="L746" s="40">
        <f t="shared" si="399"/>
        <v>0</v>
      </c>
      <c r="M746" s="40">
        <f t="shared" si="399"/>
        <v>0</v>
      </c>
      <c r="N746" s="40">
        <f t="shared" si="399"/>
        <v>0</v>
      </c>
      <c r="O746" s="40">
        <f t="shared" si="399"/>
        <v>0</v>
      </c>
      <c r="P746" s="40">
        <f t="shared" si="399"/>
        <v>0</v>
      </c>
    </row>
    <row r="747" spans="1:16" s="1" customFormat="1" ht="12" customHeight="1" hidden="1">
      <c r="A747" s="28" t="s">
        <v>1078</v>
      </c>
      <c r="B747" s="29" t="s">
        <v>1079</v>
      </c>
      <c r="C747" s="30">
        <v>0</v>
      </c>
      <c r="D747" s="30">
        <v>0</v>
      </c>
      <c r="E747" s="30"/>
      <c r="F747" s="30">
        <f>D747+E747</f>
        <v>0</v>
      </c>
      <c r="G747" s="30"/>
      <c r="H747" s="30">
        <f>F747+G747</f>
        <v>0</v>
      </c>
      <c r="I747" s="30"/>
      <c r="J747" s="30">
        <f>H747+I747</f>
        <v>0</v>
      </c>
      <c r="K747" s="30"/>
      <c r="L747" s="30">
        <f>J747+K747</f>
        <v>0</v>
      </c>
      <c r="M747" s="30"/>
      <c r="N747" s="30">
        <f>L747+M747</f>
        <v>0</v>
      </c>
      <c r="O747" s="30"/>
      <c r="P747" s="30">
        <f>N747+O747</f>
        <v>0</v>
      </c>
    </row>
    <row r="748" spans="1:16" s="1" customFormat="1" ht="12.75">
      <c r="A748" s="33"/>
      <c r="B748" s="34" t="s">
        <v>977</v>
      </c>
      <c r="C748" s="40">
        <f>C749+C750</f>
        <v>960000</v>
      </c>
      <c r="D748" s="40">
        <v>960000</v>
      </c>
      <c r="E748" s="40">
        <f aca="true" t="shared" si="400" ref="E748:J748">E749+E750</f>
        <v>0</v>
      </c>
      <c r="F748" s="40">
        <f t="shared" si="400"/>
        <v>960000</v>
      </c>
      <c r="G748" s="40">
        <f t="shared" si="400"/>
        <v>0</v>
      </c>
      <c r="H748" s="40">
        <f t="shared" si="400"/>
        <v>960000</v>
      </c>
      <c r="I748" s="40">
        <f t="shared" si="400"/>
        <v>0</v>
      </c>
      <c r="J748" s="40">
        <f t="shared" si="400"/>
        <v>960000</v>
      </c>
      <c r="K748" s="40">
        <f aca="true" t="shared" si="401" ref="K748:P748">K749+K750</f>
        <v>0</v>
      </c>
      <c r="L748" s="40">
        <f t="shared" si="401"/>
        <v>960000</v>
      </c>
      <c r="M748" s="40">
        <f t="shared" si="401"/>
        <v>0</v>
      </c>
      <c r="N748" s="40">
        <f t="shared" si="401"/>
        <v>960000</v>
      </c>
      <c r="O748" s="40">
        <f t="shared" si="401"/>
        <v>0</v>
      </c>
      <c r="P748" s="40">
        <f t="shared" si="401"/>
        <v>960000</v>
      </c>
    </row>
    <row r="749" spans="1:16" s="1" customFormat="1" ht="12.75">
      <c r="A749" s="28" t="s">
        <v>978</v>
      </c>
      <c r="B749" s="29" t="s">
        <v>227</v>
      </c>
      <c r="C749" s="30">
        <v>60000</v>
      </c>
      <c r="D749" s="30">
        <v>60000</v>
      </c>
      <c r="E749" s="30"/>
      <c r="F749" s="30">
        <f>D749+E749</f>
        <v>60000</v>
      </c>
      <c r="G749" s="30"/>
      <c r="H749" s="30">
        <f>F749+G749</f>
        <v>60000</v>
      </c>
      <c r="I749" s="30"/>
      <c r="J749" s="30">
        <f>H749+I749</f>
        <v>60000</v>
      </c>
      <c r="K749" s="30"/>
      <c r="L749" s="30">
        <f>J749+K749</f>
        <v>60000</v>
      </c>
      <c r="M749" s="30"/>
      <c r="N749" s="30">
        <f>L749+M749</f>
        <v>60000</v>
      </c>
      <c r="O749" s="30"/>
      <c r="P749" s="30">
        <f>N749+O749</f>
        <v>60000</v>
      </c>
    </row>
    <row r="750" spans="1:16" s="1" customFormat="1" ht="12.75" customHeight="1" thickBot="1">
      <c r="A750" s="83" t="s">
        <v>1098</v>
      </c>
      <c r="B750" s="84" t="s">
        <v>1099</v>
      </c>
      <c r="C750" s="85">
        <v>900000</v>
      </c>
      <c r="D750" s="85">
        <v>900000</v>
      </c>
      <c r="E750" s="85"/>
      <c r="F750" s="85">
        <f>D750+E750</f>
        <v>900000</v>
      </c>
      <c r="G750" s="85"/>
      <c r="H750" s="85">
        <f>F750+G750</f>
        <v>900000</v>
      </c>
      <c r="I750" s="85"/>
      <c r="J750" s="85">
        <f>H750+I750</f>
        <v>900000</v>
      </c>
      <c r="K750" s="85"/>
      <c r="L750" s="85">
        <f>J750+K750</f>
        <v>900000</v>
      </c>
      <c r="M750" s="85"/>
      <c r="N750" s="85">
        <f>L750+M750</f>
        <v>900000</v>
      </c>
      <c r="O750" s="85"/>
      <c r="P750" s="85">
        <f>N750+O750</f>
        <v>900000</v>
      </c>
    </row>
    <row r="751" spans="1:16" s="1" customFormat="1" ht="12.75">
      <c r="A751" s="47">
        <v>92113</v>
      </c>
      <c r="B751" s="48" t="s">
        <v>393</v>
      </c>
      <c r="C751" s="49">
        <f>C752</f>
        <v>20000</v>
      </c>
      <c r="D751" s="49">
        <v>20000</v>
      </c>
      <c r="E751" s="49">
        <f aca="true" t="shared" si="402" ref="E751:P751">E752</f>
        <v>0</v>
      </c>
      <c r="F751" s="49">
        <f t="shared" si="402"/>
        <v>20000</v>
      </c>
      <c r="G751" s="49">
        <f t="shared" si="402"/>
        <v>0</v>
      </c>
      <c r="H751" s="49">
        <f t="shared" si="402"/>
        <v>20000</v>
      </c>
      <c r="I751" s="49">
        <f t="shared" si="402"/>
        <v>0</v>
      </c>
      <c r="J751" s="49">
        <f t="shared" si="402"/>
        <v>20000</v>
      </c>
      <c r="K751" s="49">
        <f t="shared" si="402"/>
        <v>0</v>
      </c>
      <c r="L751" s="49">
        <f t="shared" si="402"/>
        <v>20000</v>
      </c>
      <c r="M751" s="49">
        <f t="shared" si="402"/>
        <v>0</v>
      </c>
      <c r="N751" s="49">
        <f t="shared" si="402"/>
        <v>20000</v>
      </c>
      <c r="O751" s="49">
        <f t="shared" si="402"/>
        <v>0</v>
      </c>
      <c r="P751" s="49">
        <f t="shared" si="402"/>
        <v>20000</v>
      </c>
    </row>
    <row r="752" spans="1:16" s="1" customFormat="1" ht="12.75">
      <c r="A752" s="33"/>
      <c r="B752" s="88" t="s">
        <v>979</v>
      </c>
      <c r="C752" s="40">
        <f>SUM(C753:C753)</f>
        <v>20000</v>
      </c>
      <c r="D752" s="40">
        <v>20000</v>
      </c>
      <c r="E752" s="40">
        <f aca="true" t="shared" si="403" ref="E752:P752">SUM(E753:E753)</f>
        <v>0</v>
      </c>
      <c r="F752" s="40">
        <f t="shared" si="403"/>
        <v>20000</v>
      </c>
      <c r="G752" s="40">
        <f t="shared" si="403"/>
        <v>0</v>
      </c>
      <c r="H752" s="40">
        <f t="shared" si="403"/>
        <v>20000</v>
      </c>
      <c r="I752" s="40">
        <f t="shared" si="403"/>
        <v>0</v>
      </c>
      <c r="J752" s="40">
        <f t="shared" si="403"/>
        <v>20000</v>
      </c>
      <c r="K752" s="40">
        <f t="shared" si="403"/>
        <v>0</v>
      </c>
      <c r="L752" s="40">
        <f t="shared" si="403"/>
        <v>20000</v>
      </c>
      <c r="M752" s="40">
        <f t="shared" si="403"/>
        <v>0</v>
      </c>
      <c r="N752" s="40">
        <f t="shared" si="403"/>
        <v>20000</v>
      </c>
      <c r="O752" s="40">
        <f t="shared" si="403"/>
        <v>0</v>
      </c>
      <c r="P752" s="40">
        <f t="shared" si="403"/>
        <v>20000</v>
      </c>
    </row>
    <row r="753" spans="1:16" s="41" customFormat="1" ht="11.25">
      <c r="A753" s="45" t="s">
        <v>980</v>
      </c>
      <c r="B753" s="68" t="s">
        <v>227</v>
      </c>
      <c r="C753" s="44">
        <v>20000</v>
      </c>
      <c r="D753" s="44">
        <v>20000</v>
      </c>
      <c r="E753" s="44"/>
      <c r="F753" s="44">
        <f>D753+E753</f>
        <v>20000</v>
      </c>
      <c r="G753" s="44"/>
      <c r="H753" s="44">
        <f>F753+G753</f>
        <v>20000</v>
      </c>
      <c r="I753" s="44"/>
      <c r="J753" s="44">
        <f>H753+I753</f>
        <v>20000</v>
      </c>
      <c r="K753" s="44"/>
      <c r="L753" s="44">
        <f>J753+K753</f>
        <v>20000</v>
      </c>
      <c r="M753" s="44"/>
      <c r="N753" s="44">
        <f>L753+M753</f>
        <v>20000</v>
      </c>
      <c r="O753" s="44"/>
      <c r="P753" s="44">
        <f>N753+O753</f>
        <v>20000</v>
      </c>
    </row>
    <row r="754" spans="1:16" s="1" customFormat="1" ht="12.75">
      <c r="A754" s="47">
        <v>92114</v>
      </c>
      <c r="B754" s="150" t="s">
        <v>981</v>
      </c>
      <c r="C754" s="49">
        <f>SUM(C755)</f>
        <v>120000</v>
      </c>
      <c r="D754" s="49">
        <v>120000</v>
      </c>
      <c r="E754" s="49">
        <f aca="true" t="shared" si="404" ref="E754:P754">SUM(E755)</f>
        <v>0</v>
      </c>
      <c r="F754" s="49">
        <f t="shared" si="404"/>
        <v>120000</v>
      </c>
      <c r="G754" s="49">
        <f t="shared" si="404"/>
        <v>0</v>
      </c>
      <c r="H754" s="49">
        <f t="shared" si="404"/>
        <v>120000</v>
      </c>
      <c r="I754" s="49">
        <f t="shared" si="404"/>
        <v>0</v>
      </c>
      <c r="J754" s="49">
        <f t="shared" si="404"/>
        <v>120000</v>
      </c>
      <c r="K754" s="49">
        <f t="shared" si="404"/>
        <v>0</v>
      </c>
      <c r="L754" s="49">
        <f t="shared" si="404"/>
        <v>120000</v>
      </c>
      <c r="M754" s="49">
        <f t="shared" si="404"/>
        <v>0</v>
      </c>
      <c r="N754" s="49">
        <f t="shared" si="404"/>
        <v>120000</v>
      </c>
      <c r="O754" s="49">
        <f t="shared" si="404"/>
        <v>0</v>
      </c>
      <c r="P754" s="49">
        <f t="shared" si="404"/>
        <v>120000</v>
      </c>
    </row>
    <row r="755" spans="1:16" s="1" customFormat="1" ht="12.75">
      <c r="A755" s="50"/>
      <c r="B755" s="96" t="s">
        <v>982</v>
      </c>
      <c r="C755" s="94">
        <f>SUM(C756:C758)</f>
        <v>120000</v>
      </c>
      <c r="D755" s="94">
        <v>120000</v>
      </c>
      <c r="E755" s="94">
        <f aca="true" t="shared" si="405" ref="E755:J755">SUM(E756:E758)</f>
        <v>0</v>
      </c>
      <c r="F755" s="94">
        <f t="shared" si="405"/>
        <v>120000</v>
      </c>
      <c r="G755" s="94">
        <f t="shared" si="405"/>
        <v>0</v>
      </c>
      <c r="H755" s="94">
        <f t="shared" si="405"/>
        <v>120000</v>
      </c>
      <c r="I755" s="94">
        <f t="shared" si="405"/>
        <v>0</v>
      </c>
      <c r="J755" s="94">
        <f t="shared" si="405"/>
        <v>120000</v>
      </c>
      <c r="K755" s="94">
        <f aca="true" t="shared" si="406" ref="K755:P755">SUM(K756:K758)</f>
        <v>0</v>
      </c>
      <c r="L755" s="94">
        <f t="shared" si="406"/>
        <v>120000</v>
      </c>
      <c r="M755" s="94">
        <f t="shared" si="406"/>
        <v>0</v>
      </c>
      <c r="N755" s="94">
        <f t="shared" si="406"/>
        <v>120000</v>
      </c>
      <c r="O755" s="94">
        <f t="shared" si="406"/>
        <v>0</v>
      </c>
      <c r="P755" s="94">
        <f t="shared" si="406"/>
        <v>120000</v>
      </c>
    </row>
    <row r="756" spans="1:16" s="1" customFormat="1" ht="12.75" customHeight="1" thickBot="1">
      <c r="A756" s="83" t="s">
        <v>265</v>
      </c>
      <c r="B756" s="84" t="s">
        <v>892</v>
      </c>
      <c r="C756" s="85">
        <v>120000</v>
      </c>
      <c r="D756" s="85">
        <v>120000</v>
      </c>
      <c r="E756" s="85"/>
      <c r="F756" s="85">
        <f>D756+E756</f>
        <v>120000</v>
      </c>
      <c r="G756" s="85"/>
      <c r="H756" s="85">
        <f>F756+G756</f>
        <v>120000</v>
      </c>
      <c r="I756" s="85"/>
      <c r="J756" s="85">
        <f>H756+I756</f>
        <v>120000</v>
      </c>
      <c r="K756" s="85"/>
      <c r="L756" s="85">
        <f>J756+K756</f>
        <v>120000</v>
      </c>
      <c r="M756" s="85"/>
      <c r="N756" s="85">
        <f>L756+M756</f>
        <v>120000</v>
      </c>
      <c r="O756" s="85"/>
      <c r="P756" s="85">
        <f>N756+O756</f>
        <v>120000</v>
      </c>
    </row>
    <row r="757" spans="1:16" s="1" customFormat="1" ht="22.5" customHeight="1" hidden="1">
      <c r="A757" s="28" t="s">
        <v>222</v>
      </c>
      <c r="B757" s="29" t="s">
        <v>913</v>
      </c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</row>
    <row r="758" spans="1:16" s="1" customFormat="1" ht="17.25" customHeight="1" hidden="1" thickBot="1">
      <c r="A758" s="138" t="s">
        <v>983</v>
      </c>
      <c r="B758" s="139" t="s">
        <v>984</v>
      </c>
      <c r="C758" s="140">
        <v>0</v>
      </c>
      <c r="D758" s="140">
        <v>0</v>
      </c>
      <c r="E758" s="140"/>
      <c r="F758" s="140">
        <f>D758+E758</f>
        <v>0</v>
      </c>
      <c r="G758" s="140"/>
      <c r="H758" s="140">
        <f>F758+G758</f>
        <v>0</v>
      </c>
      <c r="I758" s="140"/>
      <c r="J758" s="140">
        <f>H758+I758</f>
        <v>0</v>
      </c>
      <c r="K758" s="140"/>
      <c r="L758" s="140">
        <f>J758+K758</f>
        <v>0</v>
      </c>
      <c r="M758" s="140"/>
      <c r="N758" s="140">
        <f>L758+M758</f>
        <v>0</v>
      </c>
      <c r="O758" s="140"/>
      <c r="P758" s="140">
        <f>N758+O758</f>
        <v>0</v>
      </c>
    </row>
    <row r="759" spans="1:16" ht="30" customHeight="1" thickBot="1" thickTop="1">
      <c r="A759" s="230" t="s">
        <v>985</v>
      </c>
      <c r="B759" s="231"/>
      <c r="C759" s="126">
        <f>C764+C776</f>
        <v>694000</v>
      </c>
      <c r="D759" s="126">
        <v>694000</v>
      </c>
      <c r="E759" s="126">
        <f aca="true" t="shared" si="407" ref="E759:J759">E764+E776</f>
        <v>0</v>
      </c>
      <c r="F759" s="126">
        <f t="shared" si="407"/>
        <v>694000</v>
      </c>
      <c r="G759" s="126">
        <f t="shared" si="407"/>
        <v>0</v>
      </c>
      <c r="H759" s="126">
        <f t="shared" si="407"/>
        <v>694000</v>
      </c>
      <c r="I759" s="126">
        <f t="shared" si="407"/>
        <v>0</v>
      </c>
      <c r="J759" s="126">
        <f t="shared" si="407"/>
        <v>694000</v>
      </c>
      <c r="K759" s="126">
        <f aca="true" t="shared" si="408" ref="K759:P759">K764+K776</f>
        <v>0</v>
      </c>
      <c r="L759" s="126">
        <f t="shared" si="408"/>
        <v>694000</v>
      </c>
      <c r="M759" s="126">
        <f t="shared" si="408"/>
        <v>0</v>
      </c>
      <c r="N759" s="126">
        <f t="shared" si="408"/>
        <v>694000</v>
      </c>
      <c r="O759" s="126">
        <f t="shared" si="408"/>
        <v>326000</v>
      </c>
      <c r="P759" s="126">
        <f t="shared" si="408"/>
        <v>1020000</v>
      </c>
    </row>
    <row r="760" spans="1:16" s="1" customFormat="1" ht="12.75" hidden="1">
      <c r="A760" s="31">
        <v>700</v>
      </c>
      <c r="B760" s="23" t="s">
        <v>46</v>
      </c>
      <c r="C760" s="24">
        <f aca="true" t="shared" si="409" ref="C760:P762">C761</f>
        <v>0</v>
      </c>
      <c r="D760" s="24">
        <v>0</v>
      </c>
      <c r="E760" s="24">
        <f t="shared" si="409"/>
        <v>0</v>
      </c>
      <c r="F760" s="24">
        <f t="shared" si="409"/>
        <v>0</v>
      </c>
      <c r="G760" s="24">
        <f t="shared" si="409"/>
        <v>0</v>
      </c>
      <c r="H760" s="24">
        <f t="shared" si="409"/>
        <v>0</v>
      </c>
      <c r="I760" s="24">
        <f t="shared" si="409"/>
        <v>0</v>
      </c>
      <c r="J760" s="24">
        <f t="shared" si="409"/>
        <v>0</v>
      </c>
      <c r="K760" s="24">
        <f t="shared" si="409"/>
        <v>0</v>
      </c>
      <c r="L760" s="24">
        <f t="shared" si="409"/>
        <v>0</v>
      </c>
      <c r="M760" s="24">
        <f t="shared" si="409"/>
        <v>0</v>
      </c>
      <c r="N760" s="24">
        <f t="shared" si="409"/>
        <v>0</v>
      </c>
      <c r="O760" s="24">
        <f t="shared" si="409"/>
        <v>0</v>
      </c>
      <c r="P760" s="24">
        <f t="shared" si="409"/>
        <v>0</v>
      </c>
    </row>
    <row r="761" spans="1:16" s="1" customFormat="1" ht="12.75" hidden="1">
      <c r="A761" s="32">
        <v>70005</v>
      </c>
      <c r="B761" s="26" t="s">
        <v>89</v>
      </c>
      <c r="C761" s="27">
        <f t="shared" si="409"/>
        <v>0</v>
      </c>
      <c r="D761" s="27">
        <v>0</v>
      </c>
      <c r="E761" s="27">
        <f t="shared" si="409"/>
        <v>0</v>
      </c>
      <c r="F761" s="27">
        <f t="shared" si="409"/>
        <v>0</v>
      </c>
      <c r="G761" s="27">
        <f t="shared" si="409"/>
        <v>0</v>
      </c>
      <c r="H761" s="27">
        <f t="shared" si="409"/>
        <v>0</v>
      </c>
      <c r="I761" s="27">
        <f t="shared" si="409"/>
        <v>0</v>
      </c>
      <c r="J761" s="27">
        <f t="shared" si="409"/>
        <v>0</v>
      </c>
      <c r="K761" s="27">
        <f t="shared" si="409"/>
        <v>0</v>
      </c>
      <c r="L761" s="27">
        <f t="shared" si="409"/>
        <v>0</v>
      </c>
      <c r="M761" s="27">
        <f t="shared" si="409"/>
        <v>0</v>
      </c>
      <c r="N761" s="27">
        <f t="shared" si="409"/>
        <v>0</v>
      </c>
      <c r="O761" s="27">
        <f t="shared" si="409"/>
        <v>0</v>
      </c>
      <c r="P761" s="27">
        <f t="shared" si="409"/>
        <v>0</v>
      </c>
    </row>
    <row r="762" spans="1:16" s="1" customFormat="1" ht="12.75" hidden="1">
      <c r="A762" s="33"/>
      <c r="B762" s="34" t="s">
        <v>234</v>
      </c>
      <c r="C762" s="40">
        <f t="shared" si="409"/>
        <v>0</v>
      </c>
      <c r="D762" s="40">
        <v>0</v>
      </c>
      <c r="E762" s="40">
        <f t="shared" si="409"/>
        <v>0</v>
      </c>
      <c r="F762" s="40">
        <f t="shared" si="409"/>
        <v>0</v>
      </c>
      <c r="G762" s="40">
        <f t="shared" si="409"/>
        <v>0</v>
      </c>
      <c r="H762" s="40">
        <f t="shared" si="409"/>
        <v>0</v>
      </c>
      <c r="I762" s="40">
        <f t="shared" si="409"/>
        <v>0</v>
      </c>
      <c r="J762" s="40">
        <f t="shared" si="409"/>
        <v>0</v>
      </c>
      <c r="K762" s="40">
        <f t="shared" si="409"/>
        <v>0</v>
      </c>
      <c r="L762" s="40">
        <f t="shared" si="409"/>
        <v>0</v>
      </c>
      <c r="M762" s="40">
        <f t="shared" si="409"/>
        <v>0</v>
      </c>
      <c r="N762" s="40">
        <f t="shared" si="409"/>
        <v>0</v>
      </c>
      <c r="O762" s="40">
        <f t="shared" si="409"/>
        <v>0</v>
      </c>
      <c r="P762" s="40">
        <f t="shared" si="409"/>
        <v>0</v>
      </c>
    </row>
    <row r="763" spans="1:16" s="1" customFormat="1" ht="33.75" hidden="1">
      <c r="A763" s="45" t="s">
        <v>818</v>
      </c>
      <c r="B763" s="43" t="s">
        <v>819</v>
      </c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</row>
    <row r="764" spans="1:16" s="1" customFormat="1" ht="25.5">
      <c r="A764" s="31">
        <v>754</v>
      </c>
      <c r="B764" s="23" t="s">
        <v>144</v>
      </c>
      <c r="C764" s="24">
        <f>C765</f>
        <v>694000</v>
      </c>
      <c r="D764" s="24">
        <v>694000</v>
      </c>
      <c r="E764" s="24">
        <f aca="true" t="shared" si="410" ref="E764:P764">E765</f>
        <v>0</v>
      </c>
      <c r="F764" s="24">
        <f t="shared" si="410"/>
        <v>694000</v>
      </c>
      <c r="G764" s="24">
        <f t="shared" si="410"/>
        <v>0</v>
      </c>
      <c r="H764" s="24">
        <f t="shared" si="410"/>
        <v>694000</v>
      </c>
      <c r="I764" s="24">
        <f t="shared" si="410"/>
        <v>0</v>
      </c>
      <c r="J764" s="24">
        <f t="shared" si="410"/>
        <v>694000</v>
      </c>
      <c r="K764" s="24">
        <f t="shared" si="410"/>
        <v>0</v>
      </c>
      <c r="L764" s="24">
        <f t="shared" si="410"/>
        <v>694000</v>
      </c>
      <c r="M764" s="24">
        <f t="shared" si="410"/>
        <v>0</v>
      </c>
      <c r="N764" s="24">
        <f t="shared" si="410"/>
        <v>694000</v>
      </c>
      <c r="O764" s="24">
        <f t="shared" si="410"/>
        <v>0</v>
      </c>
      <c r="P764" s="24">
        <f t="shared" si="410"/>
        <v>694000</v>
      </c>
    </row>
    <row r="765" spans="1:16" s="1" customFormat="1" ht="12.75">
      <c r="A765" s="32">
        <v>75411</v>
      </c>
      <c r="B765" s="26" t="s">
        <v>742</v>
      </c>
      <c r="C765" s="27">
        <f>SUM(C766:C772)</f>
        <v>694000</v>
      </c>
      <c r="D765" s="27">
        <v>694000</v>
      </c>
      <c r="E765" s="27">
        <f aca="true" t="shared" si="411" ref="E765:J765">SUM(E766:E772)</f>
        <v>0</v>
      </c>
      <c r="F765" s="27">
        <f t="shared" si="411"/>
        <v>694000</v>
      </c>
      <c r="G765" s="27">
        <f t="shared" si="411"/>
        <v>0</v>
      </c>
      <c r="H765" s="27">
        <f t="shared" si="411"/>
        <v>694000</v>
      </c>
      <c r="I765" s="27">
        <f t="shared" si="411"/>
        <v>0</v>
      </c>
      <c r="J765" s="27">
        <f t="shared" si="411"/>
        <v>694000</v>
      </c>
      <c r="K765" s="27">
        <f aca="true" t="shared" si="412" ref="K765:P765">SUM(K766:K772)</f>
        <v>0</v>
      </c>
      <c r="L765" s="27">
        <f t="shared" si="412"/>
        <v>694000</v>
      </c>
      <c r="M765" s="27">
        <f t="shared" si="412"/>
        <v>0</v>
      </c>
      <c r="N765" s="27">
        <f t="shared" si="412"/>
        <v>694000</v>
      </c>
      <c r="O765" s="27">
        <f t="shared" si="412"/>
        <v>0</v>
      </c>
      <c r="P765" s="27">
        <f t="shared" si="412"/>
        <v>694000</v>
      </c>
    </row>
    <row r="766" spans="1:16" s="1" customFormat="1" ht="20.25" customHeight="1">
      <c r="A766" s="28" t="s">
        <v>1009</v>
      </c>
      <c r="B766" s="29" t="s">
        <v>1010</v>
      </c>
      <c r="C766" s="30">
        <v>330000</v>
      </c>
      <c r="D766" s="30">
        <v>330000</v>
      </c>
      <c r="E766" s="30"/>
      <c r="F766" s="30">
        <f aca="true" t="shared" si="413" ref="F766:F772">D766+E766</f>
        <v>330000</v>
      </c>
      <c r="G766" s="30"/>
      <c r="H766" s="30">
        <f aca="true" t="shared" si="414" ref="H766:H772">F766+G766</f>
        <v>330000</v>
      </c>
      <c r="I766" s="30"/>
      <c r="J766" s="30">
        <f aca="true" t="shared" si="415" ref="J766:J772">H766+I766</f>
        <v>330000</v>
      </c>
      <c r="K766" s="30"/>
      <c r="L766" s="30">
        <f aca="true" t="shared" si="416" ref="L766:L772">J766+K766</f>
        <v>330000</v>
      </c>
      <c r="M766" s="30"/>
      <c r="N766" s="30">
        <f aca="true" t="shared" si="417" ref="N766:N772">L766+M766</f>
        <v>330000</v>
      </c>
      <c r="O766" s="30"/>
      <c r="P766" s="30">
        <f aca="true" t="shared" si="418" ref="P766:P772">N766+O766</f>
        <v>330000</v>
      </c>
    </row>
    <row r="767" spans="1:16" s="1" customFormat="1" ht="30.75" customHeight="1">
      <c r="A767" s="28" t="s">
        <v>986</v>
      </c>
      <c r="B767" s="29" t="s">
        <v>987</v>
      </c>
      <c r="C767" s="30">
        <v>100000</v>
      </c>
      <c r="D767" s="30">
        <v>100000</v>
      </c>
      <c r="E767" s="30"/>
      <c r="F767" s="30">
        <f t="shared" si="413"/>
        <v>100000</v>
      </c>
      <c r="G767" s="30"/>
      <c r="H767" s="30">
        <f t="shared" si="414"/>
        <v>100000</v>
      </c>
      <c r="I767" s="30"/>
      <c r="J767" s="30">
        <f t="shared" si="415"/>
        <v>100000</v>
      </c>
      <c r="K767" s="30"/>
      <c r="L767" s="30">
        <f t="shared" si="416"/>
        <v>100000</v>
      </c>
      <c r="M767" s="30"/>
      <c r="N767" s="30">
        <f t="shared" si="417"/>
        <v>100000</v>
      </c>
      <c r="O767" s="30"/>
      <c r="P767" s="30">
        <f t="shared" si="418"/>
        <v>100000</v>
      </c>
    </row>
    <row r="768" spans="1:16" s="1" customFormat="1" ht="30.75" customHeight="1" hidden="1">
      <c r="A768" s="28" t="s">
        <v>908</v>
      </c>
      <c r="B768" s="29" t="s">
        <v>909</v>
      </c>
      <c r="C768" s="30">
        <v>0</v>
      </c>
      <c r="D768" s="30">
        <v>0</v>
      </c>
      <c r="E768" s="30"/>
      <c r="F768" s="30">
        <f t="shared" si="413"/>
        <v>0</v>
      </c>
      <c r="G768" s="30"/>
      <c r="H768" s="30">
        <f t="shared" si="414"/>
        <v>0</v>
      </c>
      <c r="I768" s="30"/>
      <c r="J768" s="30">
        <f t="shared" si="415"/>
        <v>0</v>
      </c>
      <c r="K768" s="30"/>
      <c r="L768" s="30">
        <f t="shared" si="416"/>
        <v>0</v>
      </c>
      <c r="M768" s="30"/>
      <c r="N768" s="30">
        <f t="shared" si="417"/>
        <v>0</v>
      </c>
      <c r="O768" s="30"/>
      <c r="P768" s="30">
        <f t="shared" si="418"/>
        <v>0</v>
      </c>
    </row>
    <row r="769" spans="1:16" s="1" customFormat="1" ht="30.75" customHeight="1" hidden="1">
      <c r="A769" s="28" t="s">
        <v>965</v>
      </c>
      <c r="B769" s="29" t="s">
        <v>967</v>
      </c>
      <c r="C769" s="30">
        <v>0</v>
      </c>
      <c r="D769" s="30">
        <v>0</v>
      </c>
      <c r="E769" s="30"/>
      <c r="F769" s="30">
        <f t="shared" si="413"/>
        <v>0</v>
      </c>
      <c r="G769" s="30"/>
      <c r="H769" s="30">
        <f t="shared" si="414"/>
        <v>0</v>
      </c>
      <c r="I769" s="30"/>
      <c r="J769" s="30">
        <f t="shared" si="415"/>
        <v>0</v>
      </c>
      <c r="K769" s="30"/>
      <c r="L769" s="30">
        <f t="shared" si="416"/>
        <v>0</v>
      </c>
      <c r="M769" s="30"/>
      <c r="N769" s="30">
        <f t="shared" si="417"/>
        <v>0</v>
      </c>
      <c r="O769" s="30"/>
      <c r="P769" s="30">
        <f t="shared" si="418"/>
        <v>0</v>
      </c>
    </row>
    <row r="770" spans="1:16" s="1" customFormat="1" ht="30.75" customHeight="1" hidden="1">
      <c r="A770" s="28" t="s">
        <v>966</v>
      </c>
      <c r="B770" s="29" t="s">
        <v>968</v>
      </c>
      <c r="C770" s="30">
        <v>0</v>
      </c>
      <c r="D770" s="30">
        <v>0</v>
      </c>
      <c r="E770" s="30"/>
      <c r="F770" s="30">
        <f t="shared" si="413"/>
        <v>0</v>
      </c>
      <c r="G770" s="30"/>
      <c r="H770" s="30">
        <f t="shared" si="414"/>
        <v>0</v>
      </c>
      <c r="I770" s="30"/>
      <c r="J770" s="30">
        <f t="shared" si="415"/>
        <v>0</v>
      </c>
      <c r="K770" s="30"/>
      <c r="L770" s="30">
        <f t="shared" si="416"/>
        <v>0</v>
      </c>
      <c r="M770" s="30"/>
      <c r="N770" s="30">
        <f t="shared" si="417"/>
        <v>0</v>
      </c>
      <c r="O770" s="30"/>
      <c r="P770" s="30">
        <f t="shared" si="418"/>
        <v>0</v>
      </c>
    </row>
    <row r="771" spans="1:16" s="1" customFormat="1" ht="16.5" customHeight="1">
      <c r="A771" s="28" t="s">
        <v>555</v>
      </c>
      <c r="B771" s="29" t="s">
        <v>557</v>
      </c>
      <c r="C771" s="30">
        <v>180000</v>
      </c>
      <c r="D771" s="30">
        <v>180000</v>
      </c>
      <c r="E771" s="30"/>
      <c r="F771" s="30">
        <f t="shared" si="413"/>
        <v>180000</v>
      </c>
      <c r="G771" s="30"/>
      <c r="H771" s="30">
        <f t="shared" si="414"/>
        <v>180000</v>
      </c>
      <c r="I771" s="30"/>
      <c r="J771" s="30">
        <f t="shared" si="415"/>
        <v>180000</v>
      </c>
      <c r="K771" s="30"/>
      <c r="L771" s="30">
        <f t="shared" si="416"/>
        <v>180000</v>
      </c>
      <c r="M771" s="30"/>
      <c r="N771" s="30">
        <f t="shared" si="417"/>
        <v>180000</v>
      </c>
      <c r="O771" s="30"/>
      <c r="P771" s="30">
        <f t="shared" si="418"/>
        <v>180000</v>
      </c>
    </row>
    <row r="772" spans="1:16" s="1" customFormat="1" ht="29.25" customHeight="1" thickBot="1">
      <c r="A772" s="83" t="s">
        <v>556</v>
      </c>
      <c r="B772" s="84" t="s">
        <v>1042</v>
      </c>
      <c r="C772" s="85">
        <v>84000</v>
      </c>
      <c r="D772" s="85">
        <v>84000</v>
      </c>
      <c r="E772" s="85"/>
      <c r="F772" s="85">
        <f t="shared" si="413"/>
        <v>84000</v>
      </c>
      <c r="G772" s="85"/>
      <c r="H772" s="85">
        <f t="shared" si="414"/>
        <v>84000</v>
      </c>
      <c r="I772" s="85"/>
      <c r="J772" s="85">
        <f t="shared" si="415"/>
        <v>84000</v>
      </c>
      <c r="K772" s="85"/>
      <c r="L772" s="85">
        <f t="shared" si="416"/>
        <v>84000</v>
      </c>
      <c r="M772" s="85"/>
      <c r="N772" s="85">
        <f t="shared" si="417"/>
        <v>84000</v>
      </c>
      <c r="O772" s="85"/>
      <c r="P772" s="85">
        <f t="shared" si="418"/>
        <v>84000</v>
      </c>
    </row>
    <row r="773" spans="1:16" s="1" customFormat="1" ht="6" customHeight="1" hidden="1">
      <c r="A773" s="181"/>
      <c r="B773" s="182"/>
      <c r="C773" s="183"/>
      <c r="D773" s="183"/>
      <c r="E773" s="183"/>
      <c r="F773" s="183"/>
      <c r="G773" s="183"/>
      <c r="H773" s="183"/>
      <c r="I773" s="183"/>
      <c r="J773" s="183"/>
      <c r="K773" s="183"/>
      <c r="L773" s="183"/>
      <c r="M773" s="183"/>
      <c r="N773" s="183"/>
      <c r="O773" s="183"/>
      <c r="P773" s="183"/>
    </row>
    <row r="774" spans="1:16" s="1" customFormat="1" ht="12.75" hidden="1">
      <c r="A774" s="184">
        <v>75478</v>
      </c>
      <c r="B774" s="48" t="s">
        <v>513</v>
      </c>
      <c r="C774" s="185">
        <v>0</v>
      </c>
      <c r="D774" s="185" t="e">
        <f aca="true" t="shared" si="419" ref="D774:J774">SUM(D775:D776)</f>
        <v>#REF!</v>
      </c>
      <c r="E774" s="185">
        <f t="shared" si="419"/>
        <v>0</v>
      </c>
      <c r="F774" s="185" t="e">
        <f t="shared" si="419"/>
        <v>#REF!</v>
      </c>
      <c r="G774" s="185">
        <f t="shared" si="419"/>
        <v>0</v>
      </c>
      <c r="H774" s="185" t="e">
        <f t="shared" si="419"/>
        <v>#REF!</v>
      </c>
      <c r="I774" s="185">
        <f t="shared" si="419"/>
        <v>0</v>
      </c>
      <c r="J774" s="185" t="e">
        <f t="shared" si="419"/>
        <v>#REF!</v>
      </c>
      <c r="K774" s="185">
        <f aca="true" t="shared" si="420" ref="K774:P774">SUM(K775:K776)</f>
        <v>0</v>
      </c>
      <c r="L774" s="185" t="e">
        <f t="shared" si="420"/>
        <v>#REF!</v>
      </c>
      <c r="M774" s="185">
        <f t="shared" si="420"/>
        <v>0</v>
      </c>
      <c r="N774" s="185">
        <f t="shared" si="420"/>
        <v>0</v>
      </c>
      <c r="O774" s="185">
        <f t="shared" si="420"/>
        <v>326000</v>
      </c>
      <c r="P774" s="185">
        <f t="shared" si="420"/>
        <v>326000</v>
      </c>
    </row>
    <row r="775" spans="1:16" s="1" customFormat="1" ht="20.25" customHeight="1" hidden="1" thickBot="1">
      <c r="A775" s="186" t="s">
        <v>514</v>
      </c>
      <c r="B775" s="137" t="s">
        <v>515</v>
      </c>
      <c r="C775" s="187">
        <v>0</v>
      </c>
      <c r="D775" s="187" t="e">
        <f>C775+#REF!</f>
        <v>#REF!</v>
      </c>
      <c r="E775" s="187"/>
      <c r="F775" s="187" t="e">
        <f>D775+E775</f>
        <v>#REF!</v>
      </c>
      <c r="G775" s="187"/>
      <c r="H775" s="187" t="e">
        <f>F775+G775</f>
        <v>#REF!</v>
      </c>
      <c r="I775" s="187"/>
      <c r="J775" s="187" t="e">
        <f>H775+I775</f>
        <v>#REF!</v>
      </c>
      <c r="K775" s="187"/>
      <c r="L775" s="187" t="e">
        <f>J775+K775</f>
        <v>#REF!</v>
      </c>
      <c r="M775" s="187"/>
      <c r="N775" s="187"/>
      <c r="O775" s="187"/>
      <c r="P775" s="187">
        <f>N775+O775</f>
        <v>0</v>
      </c>
    </row>
    <row r="776" spans="1:16" s="1" customFormat="1" ht="14.25" customHeight="1">
      <c r="A776" s="192">
        <v>852</v>
      </c>
      <c r="B776" s="59" t="s">
        <v>280</v>
      </c>
      <c r="C776" s="188">
        <v>0</v>
      </c>
      <c r="D776" s="188">
        <f aca="true" t="shared" si="421" ref="D776:J776">+D779+D781+D783+D785+D777</f>
        <v>0</v>
      </c>
      <c r="E776" s="188">
        <f t="shared" si="421"/>
        <v>0</v>
      </c>
      <c r="F776" s="188">
        <f t="shared" si="421"/>
        <v>0</v>
      </c>
      <c r="G776" s="188">
        <f t="shared" si="421"/>
        <v>0</v>
      </c>
      <c r="H776" s="188">
        <f t="shared" si="421"/>
        <v>0</v>
      </c>
      <c r="I776" s="188">
        <f t="shared" si="421"/>
        <v>0</v>
      </c>
      <c r="J776" s="188">
        <f t="shared" si="421"/>
        <v>0</v>
      </c>
      <c r="K776" s="188">
        <f aca="true" t="shared" si="422" ref="K776:P776">+K779+K781+K783+K785+K777</f>
        <v>0</v>
      </c>
      <c r="L776" s="188">
        <f t="shared" si="422"/>
        <v>0</v>
      </c>
      <c r="M776" s="188">
        <f t="shared" si="422"/>
        <v>0</v>
      </c>
      <c r="N776" s="194">
        <f t="shared" si="422"/>
        <v>0</v>
      </c>
      <c r="O776" s="188">
        <f t="shared" si="422"/>
        <v>326000</v>
      </c>
      <c r="P776" s="194">
        <f t="shared" si="422"/>
        <v>326000</v>
      </c>
    </row>
    <row r="777" spans="1:16" s="1" customFormat="1" ht="12.75">
      <c r="A777" s="32">
        <v>85203</v>
      </c>
      <c r="B777" s="26" t="s">
        <v>281</v>
      </c>
      <c r="C777" s="189">
        <v>0</v>
      </c>
      <c r="D777" s="189">
        <f aca="true" t="shared" si="423" ref="D777:P777">D778</f>
        <v>0</v>
      </c>
      <c r="E777" s="189">
        <f t="shared" si="423"/>
        <v>0</v>
      </c>
      <c r="F777" s="189">
        <f t="shared" si="423"/>
        <v>0</v>
      </c>
      <c r="G777" s="189">
        <f t="shared" si="423"/>
        <v>0</v>
      </c>
      <c r="H777" s="189">
        <f t="shared" si="423"/>
        <v>0</v>
      </c>
      <c r="I777" s="189">
        <f t="shared" si="423"/>
        <v>0</v>
      </c>
      <c r="J777" s="189">
        <f t="shared" si="423"/>
        <v>0</v>
      </c>
      <c r="K777" s="189">
        <f t="shared" si="423"/>
        <v>0</v>
      </c>
      <c r="L777" s="189">
        <f t="shared" si="423"/>
        <v>0</v>
      </c>
      <c r="M777" s="189">
        <f t="shared" si="423"/>
        <v>0</v>
      </c>
      <c r="N777" s="70">
        <f t="shared" si="423"/>
        <v>0</v>
      </c>
      <c r="O777" s="189">
        <f t="shared" si="423"/>
        <v>326000</v>
      </c>
      <c r="P777" s="70">
        <f t="shared" si="423"/>
        <v>326000</v>
      </c>
    </row>
    <row r="778" spans="1:16" s="1" customFormat="1" ht="13.5" thickBot="1">
      <c r="A778" s="11" t="s">
        <v>207</v>
      </c>
      <c r="B778" s="92" t="s">
        <v>988</v>
      </c>
      <c r="C778" s="187"/>
      <c r="D778" s="187"/>
      <c r="E778" s="187"/>
      <c r="F778" s="187"/>
      <c r="G778" s="187"/>
      <c r="H778" s="187"/>
      <c r="I778" s="187"/>
      <c r="J778" s="187"/>
      <c r="K778" s="187"/>
      <c r="L778" s="187"/>
      <c r="M778" s="187"/>
      <c r="N778" s="219">
        <v>0</v>
      </c>
      <c r="O778" s="187">
        <v>326000</v>
      </c>
      <c r="P778" s="219">
        <f>N778+O778</f>
        <v>326000</v>
      </c>
    </row>
    <row r="779" spans="1:6" s="198" customFormat="1" ht="139.5" customHeight="1" hidden="1">
      <c r="A779" s="228" t="s">
        <v>356</v>
      </c>
      <c r="B779" s="229"/>
      <c r="C779" s="229"/>
      <c r="D779" s="229"/>
      <c r="E779" s="229"/>
      <c r="F779" s="229"/>
    </row>
    <row r="780" spans="1:16" ht="12.75">
      <c r="A780" s="90"/>
      <c r="B780" s="110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2.75">
      <c r="A781" s="90"/>
      <c r="B781" s="110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2.75">
      <c r="A782" s="90"/>
      <c r="B782" s="110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12.75">
      <c r="A783" s="1"/>
      <c r="B783" s="110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12.75">
      <c r="A784" s="1"/>
      <c r="B784" s="110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2.75">
      <c r="A785" s="1"/>
      <c r="B785" s="110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</row>
    <row r="786" spans="1:62" s="197" customFormat="1" ht="135.75" customHeight="1" hidden="1">
      <c r="A786" s="226" t="s">
        <v>1124</v>
      </c>
      <c r="B786" s="227"/>
      <c r="C786" s="227"/>
      <c r="D786" s="227"/>
      <c r="E786" s="196"/>
      <c r="F786" s="196"/>
      <c r="G786" s="196"/>
      <c r="H786" s="196"/>
      <c r="I786" s="196"/>
      <c r="J786" s="196"/>
      <c r="K786" s="196"/>
      <c r="L786" s="196"/>
      <c r="M786" s="196"/>
      <c r="N786" s="196"/>
      <c r="O786" s="196"/>
      <c r="P786" s="196"/>
      <c r="Q786" s="196"/>
      <c r="R786" s="196"/>
      <c r="S786" s="196"/>
      <c r="T786" s="196"/>
      <c r="U786" s="196"/>
      <c r="V786" s="196"/>
      <c r="W786" s="196"/>
      <c r="X786" s="196"/>
      <c r="Y786" s="196"/>
      <c r="Z786" s="196"/>
      <c r="AA786" s="196"/>
      <c r="AB786" s="196"/>
      <c r="AC786" s="196"/>
      <c r="AD786" s="196"/>
      <c r="AE786" s="196"/>
      <c r="AF786" s="196"/>
      <c r="AG786" s="196"/>
      <c r="AH786" s="196"/>
      <c r="AI786" s="196"/>
      <c r="AJ786" s="196"/>
      <c r="AK786" s="196"/>
      <c r="AL786" s="196"/>
      <c r="AM786" s="196"/>
      <c r="AN786" s="196"/>
      <c r="AO786" s="196"/>
      <c r="AP786" s="196"/>
      <c r="AQ786" s="196"/>
      <c r="AR786" s="196"/>
      <c r="AS786" s="196"/>
      <c r="AT786" s="196"/>
      <c r="AU786" s="196"/>
      <c r="AV786" s="196"/>
      <c r="AW786" s="196"/>
      <c r="AX786" s="196"/>
      <c r="AY786" s="196"/>
      <c r="AZ786" s="196"/>
      <c r="BA786" s="196"/>
      <c r="BB786" s="196"/>
      <c r="BC786" s="196"/>
      <c r="BD786" s="196"/>
      <c r="BE786" s="196"/>
      <c r="BF786" s="196"/>
      <c r="BG786" s="196"/>
      <c r="BH786" s="196"/>
      <c r="BI786" s="196"/>
      <c r="BJ786" s="196"/>
    </row>
    <row r="787" spans="1:16" ht="12.75">
      <c r="A787" s="90"/>
      <c r="B787" s="110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</row>
    <row r="788" spans="1:16" ht="12.75">
      <c r="A788" s="89"/>
      <c r="B788" s="110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</row>
    <row r="789" spans="1:16" ht="12.75">
      <c r="A789" s="90"/>
      <c r="B789" s="110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</row>
    <row r="790" spans="1:16" ht="12.75">
      <c r="A790" s="1"/>
      <c r="B790" s="110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12.75">
      <c r="A791" s="90"/>
      <c r="B791" s="110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2.75">
      <c r="A792" s="90"/>
      <c r="B792" s="110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2.75">
      <c r="A793" s="1"/>
      <c r="B793" s="110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2.75">
      <c r="A794" s="1"/>
      <c r="B794" s="110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12.75">
      <c r="A795" s="1"/>
      <c r="B795" s="110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2.75">
      <c r="A796" s="1"/>
      <c r="B796" s="110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2.75">
      <c r="A797" s="1"/>
      <c r="B797" s="110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2.75">
      <c r="A798" s="1"/>
      <c r="B798" s="110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2.75">
      <c r="A799" s="1"/>
      <c r="B799" s="110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2.75">
      <c r="A800" s="1"/>
      <c r="B800" s="110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2.75">
      <c r="A801" s="1"/>
      <c r="B801" s="110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12.75">
      <c r="A802" s="1"/>
      <c r="B802" s="110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2.75">
      <c r="A803" s="1"/>
      <c r="B803" s="110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12.75">
      <c r="A804" s="1"/>
      <c r="B804" s="110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2.75">
      <c r="A805" s="1"/>
      <c r="B805" s="110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2.75">
      <c r="A806" s="1"/>
      <c r="B806" s="110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2.75">
      <c r="A807" s="1"/>
      <c r="B807" s="110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12.75">
      <c r="A808" s="1"/>
      <c r="B808" s="110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12.75">
      <c r="A809" s="1"/>
      <c r="B809" s="110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12.75">
      <c r="A810" s="1"/>
      <c r="B810" s="110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12.75">
      <c r="A811" s="1"/>
      <c r="B811" s="110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12.75">
      <c r="A812" s="1"/>
      <c r="B812" s="110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12.75">
      <c r="A813" s="1"/>
      <c r="B813" s="110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12.75">
      <c r="A814" s="1"/>
      <c r="B814" s="110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12.75">
      <c r="A815" s="1"/>
      <c r="B815" s="110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12.75">
      <c r="A816" s="1"/>
      <c r="B816" s="110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12.75">
      <c r="A817" s="1"/>
      <c r="B817" s="110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12.75">
      <c r="A818" s="1"/>
      <c r="B818" s="110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12.75">
      <c r="A819" s="1"/>
      <c r="B819" s="110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12.75">
      <c r="A820" s="1"/>
      <c r="B820" s="110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12.75">
      <c r="A821" s="1"/>
      <c r="B821" s="110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12.75">
      <c r="A822" s="1"/>
      <c r="B822" s="110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12.75">
      <c r="A823" s="1"/>
      <c r="B823" s="110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12.75">
      <c r="A824" s="1"/>
      <c r="B824" s="110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12.75">
      <c r="A825" s="1"/>
      <c r="B825" s="110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12.75">
      <c r="A826" s="1"/>
      <c r="B826" s="110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12.75">
      <c r="A827" s="1"/>
      <c r="B827" s="110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12.75">
      <c r="A828" s="1"/>
      <c r="B828" s="110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12.75">
      <c r="A829" s="1"/>
      <c r="B829" s="110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12.75">
      <c r="A830" s="1"/>
      <c r="B830" s="110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12.75">
      <c r="A831" s="1"/>
      <c r="B831" s="110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12.75">
      <c r="A832" s="1"/>
      <c r="B832" s="110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12.75">
      <c r="A833" s="1"/>
      <c r="B833" s="110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12.75">
      <c r="A834" s="1"/>
      <c r="B834" s="110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12.75">
      <c r="A835" s="1"/>
      <c r="B835" s="110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12.75">
      <c r="A836" s="1"/>
      <c r="B836" s="110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12.75">
      <c r="A837" s="1"/>
      <c r="B837" s="110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12.75">
      <c r="A838" s="1"/>
      <c r="B838" s="110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12.75">
      <c r="A839" s="1"/>
      <c r="B839" s="110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12.75">
      <c r="A840" s="1"/>
      <c r="B840" s="110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12.75">
      <c r="A841" s="1"/>
      <c r="B841" s="110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12.75">
      <c r="A842" s="1"/>
      <c r="B842" s="110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12.75">
      <c r="A843" s="1"/>
      <c r="B843" s="110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12.75">
      <c r="A844" s="1"/>
      <c r="B844" s="110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12.75">
      <c r="A845" s="1"/>
      <c r="B845" s="110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12.75">
      <c r="A846" s="1"/>
      <c r="B846" s="110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12.75">
      <c r="A847" s="1"/>
      <c r="B847" s="110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12.75">
      <c r="A848" s="1"/>
      <c r="B848" s="110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12.75">
      <c r="A849" s="1"/>
      <c r="B849" s="110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12.75">
      <c r="A850" s="1"/>
      <c r="B850" s="110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12.75">
      <c r="A851" s="1"/>
      <c r="B851" s="110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12.75">
      <c r="A852" s="1"/>
      <c r="B852" s="110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12.75">
      <c r="A853" s="1"/>
      <c r="B853" s="110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12.75">
      <c r="A854" s="1"/>
      <c r="B854" s="110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12.75">
      <c r="A855" s="1"/>
      <c r="B855" s="110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12.75">
      <c r="A856" s="1"/>
      <c r="B856" s="110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12.75">
      <c r="A857" s="1"/>
      <c r="B857" s="110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2.75">
      <c r="A858" s="1"/>
      <c r="B858" s="110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2.75">
      <c r="A859" s="1"/>
      <c r="B859" s="110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2.75">
      <c r="A860" s="1"/>
      <c r="B860" s="110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2.75">
      <c r="A861" s="1"/>
      <c r="B861" s="110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12.75">
      <c r="A862" s="1"/>
      <c r="B862" s="110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12.75">
      <c r="A863" s="1"/>
      <c r="B863" s="110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12.75">
      <c r="A864" s="1"/>
      <c r="B864" s="110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12.75">
      <c r="A865" s="1"/>
      <c r="B865" s="110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2.75">
      <c r="A866" s="1"/>
      <c r="B866" s="110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2.75">
      <c r="A867" s="1"/>
      <c r="B867" s="110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2.75">
      <c r="A868" s="1"/>
      <c r="B868" s="110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12.75">
      <c r="A869" s="1"/>
      <c r="B869" s="110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12.75">
      <c r="A870" s="1"/>
      <c r="B870" s="110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2.75">
      <c r="A871" s="1"/>
      <c r="B871" s="110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2.75">
      <c r="A872" s="1"/>
      <c r="B872" s="110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2.75">
      <c r="A873" s="1"/>
      <c r="B873" s="110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2.75">
      <c r="A874" s="1"/>
      <c r="B874" s="110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2.75">
      <c r="A875" s="1"/>
      <c r="B875" s="110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="1" customFormat="1" ht="12.75">
      <c r="B876" s="110"/>
    </row>
    <row r="877" s="1" customFormat="1" ht="12.75">
      <c r="B877" s="110"/>
    </row>
    <row r="878" s="1" customFormat="1" ht="12.75">
      <c r="B878" s="110"/>
    </row>
    <row r="879" s="1" customFormat="1" ht="12.75">
      <c r="B879" s="110"/>
    </row>
    <row r="880" s="1" customFormat="1" ht="12.75">
      <c r="B880" s="110"/>
    </row>
    <row r="881" s="1" customFormat="1" ht="12.75">
      <c r="B881" s="110"/>
    </row>
    <row r="882" s="1" customFormat="1" ht="12.75">
      <c r="B882" s="110"/>
    </row>
    <row r="883" s="1" customFormat="1" ht="12.75">
      <c r="B883" s="110"/>
    </row>
    <row r="884" s="1" customFormat="1" ht="12.75">
      <c r="B884" s="110"/>
    </row>
    <row r="885" s="1" customFormat="1" ht="12.75">
      <c r="B885" s="110"/>
    </row>
    <row r="886" s="1" customFormat="1" ht="12.75">
      <c r="B886" s="110"/>
    </row>
    <row r="887" s="1" customFormat="1" ht="12.75">
      <c r="B887" s="110"/>
    </row>
    <row r="888" s="1" customFormat="1" ht="12.75">
      <c r="B888" s="110"/>
    </row>
    <row r="889" s="1" customFormat="1" ht="12.75">
      <c r="B889" s="110"/>
    </row>
    <row r="890" s="1" customFormat="1" ht="12.75">
      <c r="B890" s="110"/>
    </row>
    <row r="891" s="1" customFormat="1" ht="12.75">
      <c r="B891" s="110"/>
    </row>
    <row r="892" s="1" customFormat="1" ht="12.75">
      <c r="B892" s="110"/>
    </row>
    <row r="893" s="1" customFormat="1" ht="12.75">
      <c r="B893" s="110"/>
    </row>
    <row r="894" s="1" customFormat="1" ht="12.75">
      <c r="B894" s="110"/>
    </row>
    <row r="895" s="1" customFormat="1" ht="12.75">
      <c r="B895" s="110"/>
    </row>
    <row r="896" s="1" customFormat="1" ht="12.75">
      <c r="B896" s="110"/>
    </row>
    <row r="897" s="1" customFormat="1" ht="12.75">
      <c r="B897" s="110"/>
    </row>
    <row r="898" s="1" customFormat="1" ht="12.75">
      <c r="B898" s="110"/>
    </row>
    <row r="899" s="1" customFormat="1" ht="12.75">
      <c r="B899" s="110"/>
    </row>
    <row r="900" s="1" customFormat="1" ht="12.75">
      <c r="B900" s="110"/>
    </row>
    <row r="901" s="1" customFormat="1" ht="12.75">
      <c r="B901" s="110"/>
    </row>
    <row r="902" s="1" customFormat="1" ht="12.75">
      <c r="B902" s="110"/>
    </row>
    <row r="903" s="1" customFormat="1" ht="12.75">
      <c r="B903" s="110"/>
    </row>
    <row r="904" s="1" customFormat="1" ht="12.75">
      <c r="B904" s="110"/>
    </row>
    <row r="905" s="1" customFormat="1" ht="12.75">
      <c r="B905" s="110"/>
    </row>
    <row r="906" s="1" customFormat="1" ht="12.75">
      <c r="B906" s="110"/>
    </row>
    <row r="907" s="1" customFormat="1" ht="12.75">
      <c r="B907" s="110"/>
    </row>
    <row r="908" s="1" customFormat="1" ht="12.75">
      <c r="B908" s="110"/>
    </row>
    <row r="909" s="1" customFormat="1" ht="12.75">
      <c r="B909" s="110"/>
    </row>
    <row r="910" s="1" customFormat="1" ht="12.75">
      <c r="B910" s="110"/>
    </row>
    <row r="911" s="1" customFormat="1" ht="12.75">
      <c r="B911" s="110"/>
    </row>
    <row r="912" s="1" customFormat="1" ht="12.75">
      <c r="B912" s="110"/>
    </row>
    <row r="913" s="1" customFormat="1" ht="12.75">
      <c r="B913" s="110"/>
    </row>
    <row r="914" s="1" customFormat="1" ht="12.75">
      <c r="B914" s="110"/>
    </row>
    <row r="915" s="1" customFormat="1" ht="12.75">
      <c r="B915" s="110"/>
    </row>
    <row r="916" s="1" customFormat="1" ht="12.75">
      <c r="B916" s="110"/>
    </row>
    <row r="917" s="1" customFormat="1" ht="12.75">
      <c r="B917" s="110"/>
    </row>
    <row r="918" s="1" customFormat="1" ht="12.75">
      <c r="B918" s="110"/>
    </row>
    <row r="919" s="1" customFormat="1" ht="12.75">
      <c r="B919" s="110"/>
    </row>
    <row r="920" s="1" customFormat="1" ht="12.75">
      <c r="B920" s="110"/>
    </row>
    <row r="921" s="1" customFormat="1" ht="12.75">
      <c r="B921" s="110"/>
    </row>
    <row r="922" s="1" customFormat="1" ht="12.75">
      <c r="B922" s="110"/>
    </row>
    <row r="923" s="1" customFormat="1" ht="12.75">
      <c r="B923" s="110"/>
    </row>
    <row r="924" s="1" customFormat="1" ht="12.75">
      <c r="B924" s="110"/>
    </row>
    <row r="925" s="1" customFormat="1" ht="12.75">
      <c r="B925" s="110"/>
    </row>
    <row r="926" s="1" customFormat="1" ht="12.75">
      <c r="B926" s="110"/>
    </row>
    <row r="927" s="1" customFormat="1" ht="12.75">
      <c r="B927" s="110"/>
    </row>
    <row r="928" s="1" customFormat="1" ht="12.75">
      <c r="B928" s="110"/>
    </row>
    <row r="929" s="1" customFormat="1" ht="12.75">
      <c r="B929" s="110"/>
    </row>
    <row r="930" s="1" customFormat="1" ht="12.75">
      <c r="B930" s="110"/>
    </row>
    <row r="931" s="1" customFormat="1" ht="12.75">
      <c r="B931" s="110"/>
    </row>
    <row r="932" s="1" customFormat="1" ht="12.75">
      <c r="B932" s="110"/>
    </row>
    <row r="933" s="1" customFormat="1" ht="12.75">
      <c r="B933" s="110"/>
    </row>
    <row r="934" s="1" customFormat="1" ht="12.75">
      <c r="B934" s="110"/>
    </row>
    <row r="935" s="1" customFormat="1" ht="12.75">
      <c r="B935" s="110"/>
    </row>
    <row r="936" s="1" customFormat="1" ht="12.75">
      <c r="B936" s="110"/>
    </row>
    <row r="937" s="1" customFormat="1" ht="12.75">
      <c r="B937" s="110"/>
    </row>
    <row r="938" s="1" customFormat="1" ht="12.75">
      <c r="B938" s="110"/>
    </row>
    <row r="939" s="1" customFormat="1" ht="12.75">
      <c r="B939" s="110"/>
    </row>
    <row r="940" s="1" customFormat="1" ht="12.75">
      <c r="B940" s="110"/>
    </row>
    <row r="941" s="1" customFormat="1" ht="12.75">
      <c r="B941" s="110"/>
    </row>
    <row r="942" s="1" customFormat="1" ht="12.75">
      <c r="B942" s="110"/>
    </row>
    <row r="943" s="1" customFormat="1" ht="12.75">
      <c r="B943" s="110"/>
    </row>
    <row r="944" s="1" customFormat="1" ht="12.75">
      <c r="B944" s="110"/>
    </row>
    <row r="945" s="1" customFormat="1" ht="12.75">
      <c r="B945" s="110"/>
    </row>
    <row r="946" s="1" customFormat="1" ht="12.75">
      <c r="B946" s="110"/>
    </row>
    <row r="947" s="1" customFormat="1" ht="12.75">
      <c r="B947" s="110"/>
    </row>
    <row r="948" s="1" customFormat="1" ht="12.75">
      <c r="B948" s="110"/>
    </row>
    <row r="949" s="1" customFormat="1" ht="12.75">
      <c r="B949" s="110"/>
    </row>
    <row r="950" s="1" customFormat="1" ht="12.75">
      <c r="B950" s="110"/>
    </row>
    <row r="951" s="1" customFormat="1" ht="12.75">
      <c r="B951" s="110"/>
    </row>
    <row r="952" s="1" customFormat="1" ht="12.75">
      <c r="B952" s="110"/>
    </row>
    <row r="953" s="1" customFormat="1" ht="12.75">
      <c r="B953" s="110"/>
    </row>
    <row r="954" s="1" customFormat="1" ht="12.75">
      <c r="B954" s="110"/>
    </row>
    <row r="955" s="1" customFormat="1" ht="12.75">
      <c r="B955" s="110"/>
    </row>
    <row r="956" s="1" customFormat="1" ht="12.75">
      <c r="B956" s="110"/>
    </row>
    <row r="957" s="1" customFormat="1" ht="12.75">
      <c r="B957" s="110"/>
    </row>
    <row r="958" s="1" customFormat="1" ht="12.75">
      <c r="B958" s="110"/>
    </row>
    <row r="959" s="1" customFormat="1" ht="12.75">
      <c r="B959" s="110"/>
    </row>
    <row r="960" s="1" customFormat="1" ht="12.75">
      <c r="B960" s="110"/>
    </row>
    <row r="961" s="1" customFormat="1" ht="12.75">
      <c r="B961" s="110"/>
    </row>
    <row r="962" s="1" customFormat="1" ht="12.75">
      <c r="B962" s="110"/>
    </row>
    <row r="963" s="1" customFormat="1" ht="12.75">
      <c r="B963" s="110"/>
    </row>
    <row r="964" s="1" customFormat="1" ht="12.75">
      <c r="B964" s="110"/>
    </row>
    <row r="965" s="1" customFormat="1" ht="12.75">
      <c r="B965" s="110"/>
    </row>
    <row r="966" s="1" customFormat="1" ht="12.75">
      <c r="B966" s="110"/>
    </row>
    <row r="967" s="1" customFormat="1" ht="12.75">
      <c r="B967" s="110"/>
    </row>
    <row r="968" s="1" customFormat="1" ht="12.75">
      <c r="B968" s="110"/>
    </row>
    <row r="969" s="1" customFormat="1" ht="12.75">
      <c r="B969" s="110"/>
    </row>
    <row r="970" s="1" customFormat="1" ht="12.75">
      <c r="B970" s="110"/>
    </row>
    <row r="971" s="1" customFormat="1" ht="12.75">
      <c r="B971" s="110"/>
    </row>
    <row r="972" s="1" customFormat="1" ht="12.75">
      <c r="B972" s="110"/>
    </row>
    <row r="973" s="1" customFormat="1" ht="12.75">
      <c r="B973" s="110"/>
    </row>
    <row r="974" s="1" customFormat="1" ht="12.75">
      <c r="B974" s="110"/>
    </row>
    <row r="975" s="1" customFormat="1" ht="12.75">
      <c r="B975" s="110"/>
    </row>
    <row r="976" s="1" customFormat="1" ht="12.75">
      <c r="B976" s="110"/>
    </row>
    <row r="977" s="1" customFormat="1" ht="12.75">
      <c r="B977" s="110"/>
    </row>
    <row r="978" s="1" customFormat="1" ht="12.75">
      <c r="B978" s="110"/>
    </row>
    <row r="979" s="1" customFormat="1" ht="12.75">
      <c r="B979" s="110"/>
    </row>
    <row r="980" s="1" customFormat="1" ht="12.75">
      <c r="B980" s="110"/>
    </row>
    <row r="981" s="1" customFormat="1" ht="12.75">
      <c r="B981" s="110"/>
    </row>
    <row r="982" s="1" customFormat="1" ht="12.75">
      <c r="B982" s="110"/>
    </row>
    <row r="983" s="1" customFormat="1" ht="12.75">
      <c r="B983" s="110"/>
    </row>
    <row r="984" s="1" customFormat="1" ht="12.75">
      <c r="B984" s="110"/>
    </row>
    <row r="985" s="1" customFormat="1" ht="12.75">
      <c r="B985" s="110"/>
    </row>
    <row r="986" s="1" customFormat="1" ht="12.75">
      <c r="B986" s="110"/>
    </row>
    <row r="987" s="1" customFormat="1" ht="12.75">
      <c r="B987" s="110"/>
    </row>
    <row r="988" s="1" customFormat="1" ht="12.75">
      <c r="B988" s="110"/>
    </row>
    <row r="989" s="1" customFormat="1" ht="12.75">
      <c r="B989" s="110"/>
    </row>
    <row r="990" s="1" customFormat="1" ht="12.75">
      <c r="B990" s="110"/>
    </row>
    <row r="991" s="1" customFormat="1" ht="12.75">
      <c r="B991" s="110"/>
    </row>
    <row r="992" s="1" customFormat="1" ht="12.75">
      <c r="B992" s="110"/>
    </row>
    <row r="993" s="1" customFormat="1" ht="12.75">
      <c r="B993" s="110"/>
    </row>
    <row r="994" s="1" customFormat="1" ht="12.75">
      <c r="B994" s="110"/>
    </row>
    <row r="995" s="1" customFormat="1" ht="12.75">
      <c r="B995" s="110"/>
    </row>
    <row r="996" s="1" customFormat="1" ht="12.75">
      <c r="B996" s="110"/>
    </row>
    <row r="997" s="1" customFormat="1" ht="12.75">
      <c r="B997" s="110"/>
    </row>
    <row r="998" s="1" customFormat="1" ht="12.75">
      <c r="B998" s="110"/>
    </row>
    <row r="999" s="1" customFormat="1" ht="12.75">
      <c r="B999" s="110"/>
    </row>
    <row r="1000" s="1" customFormat="1" ht="12.75">
      <c r="B1000" s="110"/>
    </row>
    <row r="1001" s="1" customFormat="1" ht="12.75">
      <c r="B1001" s="110"/>
    </row>
    <row r="1002" s="1" customFormat="1" ht="12.75">
      <c r="B1002" s="110"/>
    </row>
    <row r="1003" s="1" customFormat="1" ht="12.75">
      <c r="B1003" s="110"/>
    </row>
    <row r="1004" s="1" customFormat="1" ht="12.75">
      <c r="B1004" s="110"/>
    </row>
    <row r="1005" s="1" customFormat="1" ht="12.75">
      <c r="B1005" s="110"/>
    </row>
    <row r="1006" s="1" customFormat="1" ht="12.75">
      <c r="B1006" s="110"/>
    </row>
    <row r="1007" s="1" customFormat="1" ht="12.75">
      <c r="B1007" s="110"/>
    </row>
    <row r="1008" s="1" customFormat="1" ht="12.75">
      <c r="B1008" s="110"/>
    </row>
    <row r="1009" s="1" customFormat="1" ht="12.75">
      <c r="B1009" s="110"/>
    </row>
    <row r="1010" s="1" customFormat="1" ht="12.75">
      <c r="B1010" s="110"/>
    </row>
    <row r="1011" s="1" customFormat="1" ht="12.75">
      <c r="B1011" s="110"/>
    </row>
    <row r="1012" s="1" customFormat="1" ht="12.75">
      <c r="B1012" s="110"/>
    </row>
    <row r="1013" s="1" customFormat="1" ht="12.75">
      <c r="B1013" s="110"/>
    </row>
    <row r="1014" s="1" customFormat="1" ht="12.75">
      <c r="B1014" s="110"/>
    </row>
    <row r="1015" s="1" customFormat="1" ht="12.75">
      <c r="B1015" s="110"/>
    </row>
    <row r="1016" s="1" customFormat="1" ht="12.75">
      <c r="B1016" s="110"/>
    </row>
    <row r="1017" s="1" customFormat="1" ht="12.75">
      <c r="B1017" s="110"/>
    </row>
    <row r="1018" s="1" customFormat="1" ht="12.75">
      <c r="B1018" s="110"/>
    </row>
    <row r="1019" s="1" customFormat="1" ht="12.75">
      <c r="B1019" s="110"/>
    </row>
    <row r="1020" s="1" customFormat="1" ht="12.75">
      <c r="B1020" s="110"/>
    </row>
    <row r="1021" s="1" customFormat="1" ht="12.75">
      <c r="B1021" s="110"/>
    </row>
    <row r="1022" s="1" customFormat="1" ht="12.75">
      <c r="B1022" s="110"/>
    </row>
    <row r="1023" s="1" customFormat="1" ht="12.75">
      <c r="B1023" s="110"/>
    </row>
    <row r="1024" s="1" customFormat="1" ht="12.75">
      <c r="B1024" s="110"/>
    </row>
    <row r="1025" s="1" customFormat="1" ht="12.75">
      <c r="B1025" s="110"/>
    </row>
    <row r="1026" s="1" customFormat="1" ht="12.75">
      <c r="B1026" s="110"/>
    </row>
    <row r="1027" s="1" customFormat="1" ht="12.75">
      <c r="B1027" s="110"/>
    </row>
    <row r="1028" s="1" customFormat="1" ht="12.75">
      <c r="B1028" s="110"/>
    </row>
    <row r="1029" s="1" customFormat="1" ht="12.75">
      <c r="B1029" s="110"/>
    </row>
    <row r="1030" s="1" customFormat="1" ht="12.75">
      <c r="B1030" s="110"/>
    </row>
    <row r="1031" s="1" customFormat="1" ht="12.75">
      <c r="B1031" s="110"/>
    </row>
    <row r="1032" s="1" customFormat="1" ht="12.75">
      <c r="B1032" s="110"/>
    </row>
    <row r="1033" s="1" customFormat="1" ht="12.75">
      <c r="B1033" s="110"/>
    </row>
    <row r="1034" s="1" customFormat="1" ht="12.75">
      <c r="B1034" s="110"/>
    </row>
    <row r="1035" s="1" customFormat="1" ht="12.75">
      <c r="B1035" s="110"/>
    </row>
    <row r="1036" s="1" customFormat="1" ht="12.75">
      <c r="B1036" s="110"/>
    </row>
    <row r="1037" s="1" customFormat="1" ht="12.75">
      <c r="B1037" s="110"/>
    </row>
    <row r="1038" s="1" customFormat="1" ht="12.75">
      <c r="B1038" s="110"/>
    </row>
    <row r="1039" s="1" customFormat="1" ht="12.75">
      <c r="B1039" s="110"/>
    </row>
    <row r="1040" s="1" customFormat="1" ht="12.75">
      <c r="B1040" s="110"/>
    </row>
    <row r="1041" s="1" customFormat="1" ht="12.75">
      <c r="B1041" s="110"/>
    </row>
    <row r="1042" s="1" customFormat="1" ht="12.75">
      <c r="B1042" s="110"/>
    </row>
    <row r="1043" s="1" customFormat="1" ht="12.75">
      <c r="B1043" s="110"/>
    </row>
    <row r="1044" s="1" customFormat="1" ht="12.75">
      <c r="B1044" s="110"/>
    </row>
    <row r="1045" s="1" customFormat="1" ht="12.75">
      <c r="B1045" s="110"/>
    </row>
    <row r="1046" s="1" customFormat="1" ht="12.75">
      <c r="B1046" s="110"/>
    </row>
    <row r="1047" s="1" customFormat="1" ht="12.75">
      <c r="B1047" s="110"/>
    </row>
    <row r="1048" s="1" customFormat="1" ht="12.75">
      <c r="B1048" s="110"/>
    </row>
    <row r="1049" s="1" customFormat="1" ht="12.75">
      <c r="B1049" s="110"/>
    </row>
    <row r="1050" s="1" customFormat="1" ht="12.75">
      <c r="B1050" s="110"/>
    </row>
    <row r="1051" s="1" customFormat="1" ht="12.75">
      <c r="B1051" s="110"/>
    </row>
    <row r="1052" s="1" customFormat="1" ht="12.75">
      <c r="B1052" s="110"/>
    </row>
    <row r="1053" s="1" customFormat="1" ht="12.75">
      <c r="B1053" s="110"/>
    </row>
    <row r="1054" s="1" customFormat="1" ht="12.75">
      <c r="B1054" s="110"/>
    </row>
    <row r="1055" s="1" customFormat="1" ht="12.75">
      <c r="B1055" s="110"/>
    </row>
    <row r="1056" s="1" customFormat="1" ht="12.75">
      <c r="B1056" s="110"/>
    </row>
    <row r="1057" s="1" customFormat="1" ht="12.75">
      <c r="B1057" s="110"/>
    </row>
    <row r="1058" s="1" customFormat="1" ht="12.75">
      <c r="B1058" s="110"/>
    </row>
    <row r="1059" s="1" customFormat="1" ht="12.75">
      <c r="B1059" s="110"/>
    </row>
    <row r="1060" s="1" customFormat="1" ht="12.75">
      <c r="B1060" s="110"/>
    </row>
    <row r="1061" s="1" customFormat="1" ht="12.75">
      <c r="B1061" s="110"/>
    </row>
    <row r="1062" s="1" customFormat="1" ht="12.75">
      <c r="B1062" s="110"/>
    </row>
    <row r="1063" s="1" customFormat="1" ht="12.75">
      <c r="B1063" s="110"/>
    </row>
    <row r="1064" s="1" customFormat="1" ht="12.75">
      <c r="B1064" s="110"/>
    </row>
    <row r="1065" s="1" customFormat="1" ht="12.75">
      <c r="B1065" s="110"/>
    </row>
    <row r="1066" s="1" customFormat="1" ht="12.75">
      <c r="B1066" s="110"/>
    </row>
    <row r="1067" s="1" customFormat="1" ht="12.75">
      <c r="B1067" s="110"/>
    </row>
    <row r="1068" s="1" customFormat="1" ht="12.75">
      <c r="B1068" s="110"/>
    </row>
    <row r="1069" s="1" customFormat="1" ht="12.75">
      <c r="B1069" s="110"/>
    </row>
    <row r="1070" s="1" customFormat="1" ht="12.75">
      <c r="B1070" s="110"/>
    </row>
    <row r="1071" s="1" customFormat="1" ht="12.75">
      <c r="B1071" s="110"/>
    </row>
    <row r="1072" s="1" customFormat="1" ht="12.75">
      <c r="B1072" s="110"/>
    </row>
    <row r="1073" s="1" customFormat="1" ht="12.75">
      <c r="B1073" s="110"/>
    </row>
    <row r="1074" s="1" customFormat="1" ht="12.75">
      <c r="B1074" s="110"/>
    </row>
    <row r="1075" s="1" customFormat="1" ht="12.75">
      <c r="B1075" s="110"/>
    </row>
    <row r="1076" s="1" customFormat="1" ht="12.75">
      <c r="B1076" s="110"/>
    </row>
    <row r="1077" s="1" customFormat="1" ht="12.75">
      <c r="B1077" s="110"/>
    </row>
    <row r="1078" s="1" customFormat="1" ht="12.75">
      <c r="B1078" s="110"/>
    </row>
    <row r="1079" s="1" customFormat="1" ht="12.75">
      <c r="B1079" s="110"/>
    </row>
    <row r="1080" s="1" customFormat="1" ht="12.75">
      <c r="B1080" s="110"/>
    </row>
    <row r="1081" s="1" customFormat="1" ht="12.75">
      <c r="B1081" s="110"/>
    </row>
    <row r="1082" s="1" customFormat="1" ht="12.75">
      <c r="B1082" s="110"/>
    </row>
    <row r="1083" s="1" customFormat="1" ht="12.75">
      <c r="B1083" s="110"/>
    </row>
    <row r="1084" s="1" customFormat="1" ht="12.75">
      <c r="B1084" s="110"/>
    </row>
    <row r="1085" s="1" customFormat="1" ht="12.75">
      <c r="B1085" s="110"/>
    </row>
    <row r="1086" s="1" customFormat="1" ht="12.75">
      <c r="B1086" s="110"/>
    </row>
    <row r="1087" s="1" customFormat="1" ht="12.75">
      <c r="B1087" s="110"/>
    </row>
    <row r="1088" s="1" customFormat="1" ht="12.75">
      <c r="B1088" s="110"/>
    </row>
    <row r="1089" s="1" customFormat="1" ht="12.75">
      <c r="B1089" s="110"/>
    </row>
    <row r="1090" s="1" customFormat="1" ht="12.75">
      <c r="B1090" s="110"/>
    </row>
    <row r="1091" s="1" customFormat="1" ht="12.75">
      <c r="B1091" s="110"/>
    </row>
    <row r="1092" s="1" customFormat="1" ht="12.75">
      <c r="B1092" s="110"/>
    </row>
    <row r="1093" s="1" customFormat="1" ht="12.75">
      <c r="B1093" s="110"/>
    </row>
    <row r="1094" s="1" customFormat="1" ht="12.75">
      <c r="B1094" s="110"/>
    </row>
    <row r="1095" s="1" customFormat="1" ht="12.75">
      <c r="B1095" s="110"/>
    </row>
    <row r="1096" s="1" customFormat="1" ht="12.75">
      <c r="B1096" s="110"/>
    </row>
    <row r="1097" s="1" customFormat="1" ht="12.75">
      <c r="B1097" s="110"/>
    </row>
    <row r="1098" s="1" customFormat="1" ht="12.75">
      <c r="B1098" s="110"/>
    </row>
    <row r="1099" s="1" customFormat="1" ht="12.75">
      <c r="B1099" s="110"/>
    </row>
    <row r="1100" s="1" customFormat="1" ht="12.75">
      <c r="B1100" s="110"/>
    </row>
    <row r="1101" s="1" customFormat="1" ht="12.75">
      <c r="B1101" s="110"/>
    </row>
    <row r="1102" s="1" customFormat="1" ht="12.75">
      <c r="B1102" s="110"/>
    </row>
    <row r="1103" s="1" customFormat="1" ht="12.75">
      <c r="B1103" s="110"/>
    </row>
    <row r="1104" s="1" customFormat="1" ht="12.75">
      <c r="B1104" s="110"/>
    </row>
    <row r="1105" s="1" customFormat="1" ht="12.75">
      <c r="B1105" s="110"/>
    </row>
    <row r="1106" s="1" customFormat="1" ht="12.75">
      <c r="B1106" s="110"/>
    </row>
    <row r="1107" s="1" customFormat="1" ht="12.75">
      <c r="B1107" s="110"/>
    </row>
    <row r="1108" s="1" customFormat="1" ht="12.75">
      <c r="B1108" s="110"/>
    </row>
    <row r="1109" s="1" customFormat="1" ht="12.75">
      <c r="B1109" s="110"/>
    </row>
    <row r="1110" s="1" customFormat="1" ht="12.75">
      <c r="B1110" s="110"/>
    </row>
    <row r="1111" s="1" customFormat="1" ht="12.75">
      <c r="B1111" s="110"/>
    </row>
    <row r="1112" s="1" customFormat="1" ht="12.75">
      <c r="B1112" s="110"/>
    </row>
    <row r="1113" s="1" customFormat="1" ht="12.75">
      <c r="B1113" s="110"/>
    </row>
    <row r="1114" s="1" customFormat="1" ht="12.75">
      <c r="B1114" s="110"/>
    </row>
    <row r="1115" s="1" customFormat="1" ht="12.75">
      <c r="B1115" s="110"/>
    </row>
    <row r="1116" s="1" customFormat="1" ht="12.75">
      <c r="B1116" s="110"/>
    </row>
    <row r="1117" s="1" customFormat="1" ht="12.75">
      <c r="B1117" s="110"/>
    </row>
    <row r="1118" s="1" customFormat="1" ht="12.75">
      <c r="B1118" s="110"/>
    </row>
    <row r="1119" s="1" customFormat="1" ht="12.75">
      <c r="B1119" s="110"/>
    </row>
    <row r="1120" s="1" customFormat="1" ht="12.75">
      <c r="B1120" s="110"/>
    </row>
    <row r="1121" s="1" customFormat="1" ht="12.75">
      <c r="B1121" s="110"/>
    </row>
    <row r="1122" s="1" customFormat="1" ht="12.75">
      <c r="B1122" s="110"/>
    </row>
    <row r="1123" s="1" customFormat="1" ht="12.75">
      <c r="B1123" s="110"/>
    </row>
    <row r="1124" s="1" customFormat="1" ht="12.75">
      <c r="B1124" s="110"/>
    </row>
    <row r="1125" s="1" customFormat="1" ht="12.75">
      <c r="B1125" s="110"/>
    </row>
    <row r="1126" s="1" customFormat="1" ht="12.75">
      <c r="B1126" s="110"/>
    </row>
    <row r="1127" s="1" customFormat="1" ht="12.75">
      <c r="B1127" s="110"/>
    </row>
    <row r="1128" s="1" customFormat="1" ht="12.75">
      <c r="B1128" s="110"/>
    </row>
    <row r="1129" s="1" customFormat="1" ht="12.75">
      <c r="B1129" s="110"/>
    </row>
    <row r="1130" s="1" customFormat="1" ht="12.75">
      <c r="B1130" s="110"/>
    </row>
    <row r="1131" s="1" customFormat="1" ht="12.75">
      <c r="B1131" s="110"/>
    </row>
    <row r="1132" s="1" customFormat="1" ht="12.75">
      <c r="B1132" s="110"/>
    </row>
    <row r="1133" s="1" customFormat="1" ht="12.75">
      <c r="B1133" s="110"/>
    </row>
    <row r="1134" s="1" customFormat="1" ht="12.75">
      <c r="B1134" s="110"/>
    </row>
    <row r="1135" s="1" customFormat="1" ht="12.75">
      <c r="B1135" s="110"/>
    </row>
    <row r="1136" s="1" customFormat="1" ht="12.75">
      <c r="B1136" s="110"/>
    </row>
    <row r="1137" s="1" customFormat="1" ht="12.75">
      <c r="B1137" s="110"/>
    </row>
    <row r="1138" s="1" customFormat="1" ht="12.75">
      <c r="B1138" s="110"/>
    </row>
    <row r="1139" s="1" customFormat="1" ht="12.75">
      <c r="B1139" s="110"/>
    </row>
    <row r="1140" s="1" customFormat="1" ht="12.75">
      <c r="B1140" s="110"/>
    </row>
    <row r="1141" s="1" customFormat="1" ht="12.75">
      <c r="B1141" s="110"/>
    </row>
    <row r="1142" s="1" customFormat="1" ht="12.75">
      <c r="B1142" s="110"/>
    </row>
    <row r="1143" s="1" customFormat="1" ht="12.75">
      <c r="B1143" s="110"/>
    </row>
    <row r="1144" s="1" customFormat="1" ht="12.75">
      <c r="B1144" s="110"/>
    </row>
    <row r="1145" s="1" customFormat="1" ht="12.75">
      <c r="B1145" s="110"/>
    </row>
    <row r="1146" s="1" customFormat="1" ht="12.75">
      <c r="B1146" s="110"/>
    </row>
    <row r="1147" s="1" customFormat="1" ht="12.75">
      <c r="B1147" s="110"/>
    </row>
    <row r="1148" s="1" customFormat="1" ht="12.75">
      <c r="B1148" s="110"/>
    </row>
    <row r="1149" s="1" customFormat="1" ht="12.75">
      <c r="B1149" s="110"/>
    </row>
    <row r="1150" s="1" customFormat="1" ht="12.75">
      <c r="B1150" s="110"/>
    </row>
    <row r="1151" s="1" customFormat="1" ht="12.75">
      <c r="B1151" s="110"/>
    </row>
    <row r="1152" s="1" customFormat="1" ht="12.75">
      <c r="B1152" s="110"/>
    </row>
    <row r="1153" s="1" customFormat="1" ht="12.75">
      <c r="B1153" s="110"/>
    </row>
    <row r="1154" s="1" customFormat="1" ht="12.75">
      <c r="B1154" s="110"/>
    </row>
    <row r="1155" s="1" customFormat="1" ht="12.75">
      <c r="B1155" s="110"/>
    </row>
    <row r="1156" s="1" customFormat="1" ht="12.75">
      <c r="B1156" s="110"/>
    </row>
    <row r="1157" s="1" customFormat="1" ht="12.75">
      <c r="B1157" s="110"/>
    </row>
    <row r="1158" s="1" customFormat="1" ht="12.75">
      <c r="B1158" s="110"/>
    </row>
    <row r="1159" s="1" customFormat="1" ht="12.75">
      <c r="B1159" s="110"/>
    </row>
    <row r="1160" s="1" customFormat="1" ht="12.75">
      <c r="B1160" s="110"/>
    </row>
    <row r="1161" s="1" customFormat="1" ht="12.75">
      <c r="B1161" s="110"/>
    </row>
    <row r="1162" s="1" customFormat="1" ht="12.75">
      <c r="B1162" s="110"/>
    </row>
    <row r="1163" s="1" customFormat="1" ht="12.75">
      <c r="B1163" s="110"/>
    </row>
    <row r="1164" s="1" customFormat="1" ht="12.75">
      <c r="B1164" s="110"/>
    </row>
    <row r="1165" s="1" customFormat="1" ht="12.75">
      <c r="B1165" s="110"/>
    </row>
    <row r="1166" s="1" customFormat="1" ht="12.75">
      <c r="B1166" s="110"/>
    </row>
    <row r="1167" s="1" customFormat="1" ht="12.75">
      <c r="B1167" s="110"/>
    </row>
    <row r="1168" s="1" customFormat="1" ht="12.75">
      <c r="B1168" s="110"/>
    </row>
    <row r="1169" s="1" customFormat="1" ht="12.75">
      <c r="B1169" s="110"/>
    </row>
    <row r="1170" s="1" customFormat="1" ht="12.75">
      <c r="B1170" s="110"/>
    </row>
    <row r="1171" s="1" customFormat="1" ht="12.75">
      <c r="B1171" s="110"/>
    </row>
    <row r="1172" s="1" customFormat="1" ht="12.75">
      <c r="B1172" s="110"/>
    </row>
    <row r="1173" s="1" customFormat="1" ht="12.75">
      <c r="B1173" s="110"/>
    </row>
    <row r="1174" s="1" customFormat="1" ht="12.75">
      <c r="B1174" s="110"/>
    </row>
    <row r="1175" s="1" customFormat="1" ht="12.75">
      <c r="B1175" s="110"/>
    </row>
    <row r="1176" s="1" customFormat="1" ht="12.75">
      <c r="B1176" s="110"/>
    </row>
    <row r="1177" s="1" customFormat="1" ht="12.75">
      <c r="B1177" s="110"/>
    </row>
    <row r="1178" s="1" customFormat="1" ht="12.75">
      <c r="B1178" s="110"/>
    </row>
    <row r="1179" s="1" customFormat="1" ht="12.75">
      <c r="B1179" s="110"/>
    </row>
    <row r="1180" s="1" customFormat="1" ht="12.75">
      <c r="B1180" s="110"/>
    </row>
    <row r="1181" s="1" customFormat="1" ht="12.75">
      <c r="B1181" s="110"/>
    </row>
    <row r="1182" s="1" customFormat="1" ht="12.75">
      <c r="B1182" s="110"/>
    </row>
    <row r="1183" s="1" customFormat="1" ht="12.75">
      <c r="B1183" s="110"/>
    </row>
    <row r="1184" s="1" customFormat="1" ht="12.75">
      <c r="B1184" s="110"/>
    </row>
    <row r="1185" s="1" customFormat="1" ht="12.75">
      <c r="B1185" s="110"/>
    </row>
    <row r="1186" s="1" customFormat="1" ht="12.75">
      <c r="B1186" s="110"/>
    </row>
    <row r="1187" s="1" customFormat="1" ht="12.75">
      <c r="B1187" s="110"/>
    </row>
    <row r="1188" s="1" customFormat="1" ht="12.75">
      <c r="B1188" s="110"/>
    </row>
    <row r="1189" s="1" customFormat="1" ht="12.75">
      <c r="B1189" s="110"/>
    </row>
    <row r="1190" s="1" customFormat="1" ht="12.75">
      <c r="B1190" s="110"/>
    </row>
    <row r="1191" s="1" customFormat="1" ht="12.75">
      <c r="B1191" s="110"/>
    </row>
    <row r="1192" s="1" customFormat="1" ht="12.75">
      <c r="B1192" s="110"/>
    </row>
    <row r="1193" s="1" customFormat="1" ht="12.75">
      <c r="B1193" s="110"/>
    </row>
    <row r="1194" s="1" customFormat="1" ht="12.75">
      <c r="B1194" s="110"/>
    </row>
    <row r="1195" s="1" customFormat="1" ht="12.75">
      <c r="B1195" s="110"/>
    </row>
    <row r="1196" s="1" customFormat="1" ht="12.75">
      <c r="B1196" s="110"/>
    </row>
    <row r="1197" s="1" customFormat="1" ht="12.75">
      <c r="B1197" s="110"/>
    </row>
    <row r="1198" s="1" customFormat="1" ht="12.75">
      <c r="B1198" s="110"/>
    </row>
    <row r="1199" s="1" customFormat="1" ht="12.75">
      <c r="B1199" s="110"/>
    </row>
    <row r="1200" s="1" customFormat="1" ht="12.75">
      <c r="B1200" s="110"/>
    </row>
    <row r="1201" s="1" customFormat="1" ht="12.75">
      <c r="B1201" s="110"/>
    </row>
    <row r="1202" s="1" customFormat="1" ht="12.75">
      <c r="B1202" s="110"/>
    </row>
    <row r="1203" s="1" customFormat="1" ht="12.75">
      <c r="B1203" s="110"/>
    </row>
    <row r="1204" s="1" customFormat="1" ht="12.75">
      <c r="B1204" s="110"/>
    </row>
    <row r="1205" s="1" customFormat="1" ht="12.75">
      <c r="B1205" s="110"/>
    </row>
    <row r="1206" s="1" customFormat="1" ht="12.75">
      <c r="B1206" s="110"/>
    </row>
    <row r="1207" s="1" customFormat="1" ht="12.75">
      <c r="B1207" s="110"/>
    </row>
    <row r="1208" s="1" customFormat="1" ht="12.75">
      <c r="B1208" s="110"/>
    </row>
    <row r="1209" s="1" customFormat="1" ht="12.75">
      <c r="B1209" s="110"/>
    </row>
    <row r="1210" s="1" customFormat="1" ht="12.75">
      <c r="B1210" s="110"/>
    </row>
    <row r="1211" s="1" customFormat="1" ht="12.75">
      <c r="B1211" s="110"/>
    </row>
    <row r="1212" s="1" customFormat="1" ht="12.75">
      <c r="B1212" s="110"/>
    </row>
    <row r="1213" s="1" customFormat="1" ht="12.75">
      <c r="B1213" s="110"/>
    </row>
    <row r="1214" s="1" customFormat="1" ht="12.75">
      <c r="B1214" s="110"/>
    </row>
    <row r="1215" s="1" customFormat="1" ht="12.75">
      <c r="B1215" s="110"/>
    </row>
    <row r="1216" s="1" customFormat="1" ht="12.75">
      <c r="B1216" s="110"/>
    </row>
    <row r="1217" s="1" customFormat="1" ht="12.75">
      <c r="B1217" s="110"/>
    </row>
    <row r="1218" s="1" customFormat="1" ht="12.75">
      <c r="B1218" s="110"/>
    </row>
    <row r="1219" s="1" customFormat="1" ht="12.75">
      <c r="B1219" s="110"/>
    </row>
    <row r="1220" s="1" customFormat="1" ht="12.75">
      <c r="B1220" s="110"/>
    </row>
    <row r="1221" s="1" customFormat="1" ht="12.75">
      <c r="B1221" s="110"/>
    </row>
    <row r="1222" s="1" customFormat="1" ht="12.75">
      <c r="B1222" s="110"/>
    </row>
    <row r="1223" s="1" customFormat="1" ht="12.75">
      <c r="B1223" s="110"/>
    </row>
    <row r="1224" s="1" customFormat="1" ht="12.75">
      <c r="B1224" s="110"/>
    </row>
    <row r="1225" s="1" customFormat="1" ht="12.75">
      <c r="B1225" s="110"/>
    </row>
    <row r="1226" s="1" customFormat="1" ht="12.75">
      <c r="B1226" s="110"/>
    </row>
    <row r="1227" s="1" customFormat="1" ht="12.75">
      <c r="B1227" s="110"/>
    </row>
    <row r="1228" s="1" customFormat="1" ht="12.75">
      <c r="B1228" s="110"/>
    </row>
    <row r="1229" s="1" customFormat="1" ht="12.75">
      <c r="B1229" s="110"/>
    </row>
    <row r="1230" s="1" customFormat="1" ht="12.75">
      <c r="B1230" s="110"/>
    </row>
    <row r="1231" s="1" customFormat="1" ht="12.75">
      <c r="B1231" s="110"/>
    </row>
    <row r="1232" s="1" customFormat="1" ht="12.75">
      <c r="B1232" s="110"/>
    </row>
    <row r="1233" s="1" customFormat="1" ht="12.75">
      <c r="B1233" s="110"/>
    </row>
    <row r="1234" s="1" customFormat="1" ht="12.75">
      <c r="B1234" s="110"/>
    </row>
    <row r="1235" s="1" customFormat="1" ht="12.75">
      <c r="B1235" s="110"/>
    </row>
    <row r="1236" s="1" customFormat="1" ht="12.75">
      <c r="B1236" s="110"/>
    </row>
    <row r="1237" s="1" customFormat="1" ht="12.75">
      <c r="B1237" s="110"/>
    </row>
    <row r="1238" s="1" customFormat="1" ht="12.75">
      <c r="B1238" s="110"/>
    </row>
    <row r="1239" s="1" customFormat="1" ht="12.75">
      <c r="B1239" s="110"/>
    </row>
    <row r="1240" s="1" customFormat="1" ht="12.75">
      <c r="B1240" s="110"/>
    </row>
    <row r="1241" s="1" customFormat="1" ht="12.75">
      <c r="B1241" s="110"/>
    </row>
    <row r="1242" s="1" customFormat="1" ht="12.75">
      <c r="B1242" s="110"/>
    </row>
    <row r="1243" s="1" customFormat="1" ht="12.75">
      <c r="B1243" s="110"/>
    </row>
    <row r="1244" s="1" customFormat="1" ht="12.75">
      <c r="B1244" s="110"/>
    </row>
    <row r="1245" s="1" customFormat="1" ht="12.75">
      <c r="B1245" s="110"/>
    </row>
    <row r="1246" s="1" customFormat="1" ht="12.75">
      <c r="B1246" s="110"/>
    </row>
    <row r="1247" s="1" customFormat="1" ht="12.75">
      <c r="B1247" s="110"/>
    </row>
    <row r="1248" s="1" customFormat="1" ht="12.75">
      <c r="B1248" s="110"/>
    </row>
    <row r="1249" s="1" customFormat="1" ht="12.75">
      <c r="B1249" s="110"/>
    </row>
    <row r="1250" s="1" customFormat="1" ht="12.75">
      <c r="B1250" s="110"/>
    </row>
    <row r="1251" s="1" customFormat="1" ht="12.75">
      <c r="B1251" s="110"/>
    </row>
    <row r="1252" s="1" customFormat="1" ht="12.75">
      <c r="B1252" s="110"/>
    </row>
    <row r="1253" s="1" customFormat="1" ht="12.75">
      <c r="B1253" s="110"/>
    </row>
    <row r="1254" s="1" customFormat="1" ht="12.75">
      <c r="B1254" s="110"/>
    </row>
    <row r="1255" s="1" customFormat="1" ht="12.75">
      <c r="B1255" s="110"/>
    </row>
    <row r="1256" s="1" customFormat="1" ht="12.75">
      <c r="B1256" s="110"/>
    </row>
    <row r="1257" s="1" customFormat="1" ht="12.75">
      <c r="B1257" s="110"/>
    </row>
    <row r="1258" s="1" customFormat="1" ht="12.75">
      <c r="B1258" s="110"/>
    </row>
    <row r="1259" s="1" customFormat="1" ht="12.75">
      <c r="B1259" s="110"/>
    </row>
    <row r="1260" s="1" customFormat="1" ht="12.75">
      <c r="B1260" s="110"/>
    </row>
    <row r="1261" s="1" customFormat="1" ht="12.75">
      <c r="B1261" s="110"/>
    </row>
    <row r="1262" s="1" customFormat="1" ht="12.75">
      <c r="B1262" s="110"/>
    </row>
    <row r="1263" s="1" customFormat="1" ht="12.75">
      <c r="B1263" s="110"/>
    </row>
    <row r="1264" s="1" customFormat="1" ht="12.75">
      <c r="B1264" s="110"/>
    </row>
    <row r="1265" s="1" customFormat="1" ht="12.75">
      <c r="B1265" s="110"/>
    </row>
    <row r="1266" s="1" customFormat="1" ht="12.75">
      <c r="B1266" s="110"/>
    </row>
    <row r="1267" s="1" customFormat="1" ht="12.75">
      <c r="B1267" s="110"/>
    </row>
    <row r="1268" s="1" customFormat="1" ht="12.75">
      <c r="B1268" s="110"/>
    </row>
    <row r="1269" s="1" customFormat="1" ht="12.75">
      <c r="B1269" s="110"/>
    </row>
    <row r="1270" s="1" customFormat="1" ht="12.75">
      <c r="B1270" s="110"/>
    </row>
    <row r="1271" s="1" customFormat="1" ht="12.75">
      <c r="B1271" s="110"/>
    </row>
    <row r="1272" s="1" customFormat="1" ht="12.75">
      <c r="B1272" s="110"/>
    </row>
    <row r="1273" s="1" customFormat="1" ht="12.75">
      <c r="B1273" s="110"/>
    </row>
    <row r="1274" s="1" customFormat="1" ht="12.75">
      <c r="B1274" s="110"/>
    </row>
    <row r="1275" s="1" customFormat="1" ht="12.75">
      <c r="B1275" s="110"/>
    </row>
    <row r="1276" s="1" customFormat="1" ht="12.75">
      <c r="B1276" s="110"/>
    </row>
    <row r="1277" s="1" customFormat="1" ht="12.75">
      <c r="B1277" s="110"/>
    </row>
    <row r="1278" s="1" customFormat="1" ht="12.75">
      <c r="B1278" s="110"/>
    </row>
    <row r="1279" s="1" customFormat="1" ht="12.75">
      <c r="B1279" s="110"/>
    </row>
    <row r="1280" s="1" customFormat="1" ht="12.75">
      <c r="B1280" s="110"/>
    </row>
    <row r="1281" s="1" customFormat="1" ht="12.75">
      <c r="B1281" s="110"/>
    </row>
    <row r="1282" s="1" customFormat="1" ht="12.75">
      <c r="B1282" s="110"/>
    </row>
    <row r="1283" s="1" customFormat="1" ht="12.75">
      <c r="B1283" s="110"/>
    </row>
    <row r="1284" s="1" customFormat="1" ht="12.75">
      <c r="B1284" s="110"/>
    </row>
    <row r="1285" s="1" customFormat="1" ht="12.75">
      <c r="B1285" s="110"/>
    </row>
    <row r="1286" s="1" customFormat="1" ht="12.75">
      <c r="B1286" s="110"/>
    </row>
    <row r="1287" s="1" customFormat="1" ht="12.75">
      <c r="B1287" s="110"/>
    </row>
    <row r="1288" s="1" customFormat="1" ht="12.75">
      <c r="B1288" s="110"/>
    </row>
    <row r="1289" s="1" customFormat="1" ht="12.75">
      <c r="B1289" s="110"/>
    </row>
    <row r="1290" s="1" customFormat="1" ht="12.75">
      <c r="B1290" s="110"/>
    </row>
    <row r="1291" s="1" customFormat="1" ht="12.75">
      <c r="B1291" s="110"/>
    </row>
    <row r="1292" s="1" customFormat="1" ht="12.75">
      <c r="B1292" s="110"/>
    </row>
    <row r="1293" s="1" customFormat="1" ht="12.75">
      <c r="B1293" s="110"/>
    </row>
    <row r="1294" s="1" customFormat="1" ht="12.75">
      <c r="B1294" s="110"/>
    </row>
    <row r="1295" s="1" customFormat="1" ht="12.75">
      <c r="B1295" s="110"/>
    </row>
    <row r="1296" s="1" customFormat="1" ht="12.75">
      <c r="B1296" s="110"/>
    </row>
    <row r="1297" s="1" customFormat="1" ht="12.75">
      <c r="B1297" s="110"/>
    </row>
    <row r="1298" s="1" customFormat="1" ht="12.75">
      <c r="B1298" s="110"/>
    </row>
    <row r="1299" s="1" customFormat="1" ht="12.75">
      <c r="B1299" s="110"/>
    </row>
    <row r="1300" s="1" customFormat="1" ht="12.75">
      <c r="B1300" s="110"/>
    </row>
    <row r="1301" s="1" customFormat="1" ht="12.75">
      <c r="B1301" s="110"/>
    </row>
    <row r="1302" s="1" customFormat="1" ht="12.75">
      <c r="B1302" s="110"/>
    </row>
    <row r="1303" s="1" customFormat="1" ht="12.75">
      <c r="B1303" s="110"/>
    </row>
    <row r="1304" s="1" customFormat="1" ht="12.75">
      <c r="B1304" s="110"/>
    </row>
    <row r="1305" s="1" customFormat="1" ht="12.75">
      <c r="B1305" s="110"/>
    </row>
    <row r="1306" s="1" customFormat="1" ht="12.75">
      <c r="B1306" s="110"/>
    </row>
    <row r="1307" s="1" customFormat="1" ht="12.75">
      <c r="B1307" s="110"/>
    </row>
    <row r="1308" s="1" customFormat="1" ht="12.75">
      <c r="B1308" s="110"/>
    </row>
    <row r="1309" s="1" customFormat="1" ht="12.75">
      <c r="B1309" s="110"/>
    </row>
    <row r="1310" s="1" customFormat="1" ht="12.75">
      <c r="B1310" s="110"/>
    </row>
    <row r="1311" s="1" customFormat="1" ht="12.75">
      <c r="B1311" s="110"/>
    </row>
    <row r="1312" s="1" customFormat="1" ht="12.75">
      <c r="B1312" s="110"/>
    </row>
    <row r="1313" s="1" customFormat="1" ht="12.75">
      <c r="B1313" s="110"/>
    </row>
    <row r="1314" s="1" customFormat="1" ht="12.75">
      <c r="B1314" s="110"/>
    </row>
    <row r="1315" s="1" customFormat="1" ht="12.75">
      <c r="B1315" s="110"/>
    </row>
    <row r="1316" s="1" customFormat="1" ht="12.75">
      <c r="B1316" s="110"/>
    </row>
    <row r="1317" s="1" customFormat="1" ht="12.75">
      <c r="B1317" s="110"/>
    </row>
    <row r="1318" s="1" customFormat="1" ht="12.75">
      <c r="B1318" s="110"/>
    </row>
    <row r="1319" s="1" customFormat="1" ht="12.75">
      <c r="B1319" s="110"/>
    </row>
    <row r="1320" s="1" customFormat="1" ht="12.75">
      <c r="B1320" s="110"/>
    </row>
    <row r="1321" s="1" customFormat="1" ht="12.75">
      <c r="B1321" s="110"/>
    </row>
    <row r="1322" s="1" customFormat="1" ht="12.75">
      <c r="B1322" s="110"/>
    </row>
    <row r="1323" s="1" customFormat="1" ht="12.75">
      <c r="B1323" s="110"/>
    </row>
    <row r="1324" s="1" customFormat="1" ht="12.75">
      <c r="B1324" s="110"/>
    </row>
    <row r="1325" s="1" customFormat="1" ht="12.75">
      <c r="B1325" s="110"/>
    </row>
    <row r="1326" s="1" customFormat="1" ht="12.75">
      <c r="B1326" s="110"/>
    </row>
    <row r="1327" s="1" customFormat="1" ht="12.75">
      <c r="B1327" s="110"/>
    </row>
    <row r="1328" s="1" customFormat="1" ht="12.75">
      <c r="B1328" s="110"/>
    </row>
    <row r="1329" s="1" customFormat="1" ht="12.75">
      <c r="B1329" s="110"/>
    </row>
    <row r="1330" s="1" customFormat="1" ht="12.75">
      <c r="B1330" s="110"/>
    </row>
    <row r="1331" s="1" customFormat="1" ht="12.75">
      <c r="B1331" s="110"/>
    </row>
    <row r="1332" s="1" customFormat="1" ht="12.75">
      <c r="B1332" s="110"/>
    </row>
    <row r="1333" s="1" customFormat="1" ht="12.75">
      <c r="B1333" s="110"/>
    </row>
    <row r="1334" s="1" customFormat="1" ht="12.75">
      <c r="B1334" s="110"/>
    </row>
    <row r="1335" s="1" customFormat="1" ht="12.75">
      <c r="B1335" s="110"/>
    </row>
    <row r="1336" s="1" customFormat="1" ht="12.75">
      <c r="B1336" s="110"/>
    </row>
    <row r="1337" s="1" customFormat="1" ht="12.75">
      <c r="B1337" s="110"/>
    </row>
    <row r="1338" s="1" customFormat="1" ht="12.75">
      <c r="B1338" s="110"/>
    </row>
    <row r="1339" s="1" customFormat="1" ht="12.75">
      <c r="B1339" s="110"/>
    </row>
    <row r="1340" s="1" customFormat="1" ht="12.75">
      <c r="B1340" s="110"/>
    </row>
    <row r="1341" s="1" customFormat="1" ht="12.75">
      <c r="B1341" s="110"/>
    </row>
    <row r="1342" s="1" customFormat="1" ht="12.75">
      <c r="B1342" s="110"/>
    </row>
    <row r="1343" s="1" customFormat="1" ht="12.75">
      <c r="B1343" s="110"/>
    </row>
    <row r="1344" s="1" customFormat="1" ht="12.75">
      <c r="B1344" s="110"/>
    </row>
    <row r="1345" s="1" customFormat="1" ht="12.75">
      <c r="B1345" s="110"/>
    </row>
    <row r="1346" s="1" customFormat="1" ht="12.75">
      <c r="B1346" s="110"/>
    </row>
    <row r="1347" s="1" customFormat="1" ht="12.75">
      <c r="B1347" s="110"/>
    </row>
    <row r="1348" s="1" customFormat="1" ht="12.75">
      <c r="B1348" s="110"/>
    </row>
    <row r="1349" s="1" customFormat="1" ht="12.75">
      <c r="B1349" s="110"/>
    </row>
    <row r="1350" s="1" customFormat="1" ht="12.75">
      <c r="B1350" s="110"/>
    </row>
    <row r="1351" s="1" customFormat="1" ht="12.75">
      <c r="B1351" s="110"/>
    </row>
    <row r="1352" s="1" customFormat="1" ht="12.75">
      <c r="B1352" s="110"/>
    </row>
    <row r="1353" s="1" customFormat="1" ht="12.75">
      <c r="B1353" s="110"/>
    </row>
    <row r="1354" s="1" customFormat="1" ht="12.75">
      <c r="B1354" s="110"/>
    </row>
    <row r="1355" s="1" customFormat="1" ht="12.75">
      <c r="B1355" s="110"/>
    </row>
    <row r="1356" s="1" customFormat="1" ht="12.75">
      <c r="B1356" s="110"/>
    </row>
    <row r="1357" s="1" customFormat="1" ht="12.75">
      <c r="B1357" s="110"/>
    </row>
    <row r="1358" s="1" customFormat="1" ht="12.75">
      <c r="B1358" s="110"/>
    </row>
    <row r="1359" s="1" customFormat="1" ht="12.75">
      <c r="B1359" s="110"/>
    </row>
    <row r="1360" s="1" customFormat="1" ht="12.75">
      <c r="B1360" s="110"/>
    </row>
    <row r="1361" s="1" customFormat="1" ht="12.75">
      <c r="B1361" s="110"/>
    </row>
    <row r="1362" s="1" customFormat="1" ht="12.75">
      <c r="B1362" s="110"/>
    </row>
    <row r="1363" s="1" customFormat="1" ht="12.75">
      <c r="B1363" s="110"/>
    </row>
    <row r="1364" s="1" customFormat="1" ht="12.75">
      <c r="B1364" s="110"/>
    </row>
    <row r="1365" s="1" customFormat="1" ht="12.75">
      <c r="B1365" s="110"/>
    </row>
    <row r="1366" s="1" customFormat="1" ht="12.75">
      <c r="B1366" s="110"/>
    </row>
    <row r="1367" s="1" customFormat="1" ht="12.75">
      <c r="B1367" s="110"/>
    </row>
    <row r="1368" s="1" customFormat="1" ht="12.75">
      <c r="B1368" s="110"/>
    </row>
    <row r="1369" s="1" customFormat="1" ht="12.75">
      <c r="B1369" s="110"/>
    </row>
    <row r="1370" s="1" customFormat="1" ht="12.75">
      <c r="B1370" s="110"/>
    </row>
    <row r="1371" s="1" customFormat="1" ht="12.75">
      <c r="B1371" s="110"/>
    </row>
    <row r="1372" s="1" customFormat="1" ht="12.75">
      <c r="B1372" s="110"/>
    </row>
    <row r="1373" s="1" customFormat="1" ht="12.75">
      <c r="B1373" s="110"/>
    </row>
    <row r="1374" s="1" customFormat="1" ht="12.75">
      <c r="B1374" s="110"/>
    </row>
    <row r="1375" s="1" customFormat="1" ht="12.75">
      <c r="B1375" s="110"/>
    </row>
    <row r="1376" s="1" customFormat="1" ht="12.75">
      <c r="B1376" s="110"/>
    </row>
    <row r="1377" s="1" customFormat="1" ht="12.75">
      <c r="B1377" s="110"/>
    </row>
    <row r="1378" s="1" customFormat="1" ht="12.75">
      <c r="B1378" s="110"/>
    </row>
    <row r="1379" s="1" customFormat="1" ht="12.75">
      <c r="B1379" s="110"/>
    </row>
    <row r="1380" s="1" customFormat="1" ht="12.75">
      <c r="B1380" s="110"/>
    </row>
    <row r="1381" s="1" customFormat="1" ht="12.75">
      <c r="B1381" s="110"/>
    </row>
    <row r="1382" s="1" customFormat="1" ht="12.75">
      <c r="B1382" s="110"/>
    </row>
    <row r="1383" s="1" customFormat="1" ht="12.75">
      <c r="B1383" s="110"/>
    </row>
    <row r="1384" s="1" customFormat="1" ht="12.75">
      <c r="B1384" s="110"/>
    </row>
    <row r="1385" s="1" customFormat="1" ht="12.75">
      <c r="B1385" s="110"/>
    </row>
    <row r="1386" s="1" customFormat="1" ht="12.75">
      <c r="B1386" s="110"/>
    </row>
    <row r="1387" s="1" customFormat="1" ht="12.75">
      <c r="B1387" s="110"/>
    </row>
    <row r="1388" s="1" customFormat="1" ht="12.75">
      <c r="B1388" s="110"/>
    </row>
    <row r="1389" s="1" customFormat="1" ht="12.75">
      <c r="B1389" s="110"/>
    </row>
    <row r="1390" s="1" customFormat="1" ht="12.75">
      <c r="B1390" s="110"/>
    </row>
    <row r="1391" s="1" customFormat="1" ht="12.75">
      <c r="B1391" s="110"/>
    </row>
    <row r="1392" s="1" customFormat="1" ht="12.75">
      <c r="B1392" s="110"/>
    </row>
    <row r="1393" s="1" customFormat="1" ht="12.75">
      <c r="B1393" s="110"/>
    </row>
    <row r="1394" s="1" customFormat="1" ht="12.75">
      <c r="B1394" s="110"/>
    </row>
    <row r="1395" s="1" customFormat="1" ht="12.75">
      <c r="B1395" s="110"/>
    </row>
    <row r="1396" s="1" customFormat="1" ht="12.75">
      <c r="B1396" s="110"/>
    </row>
    <row r="1397" s="1" customFormat="1" ht="12.75">
      <c r="B1397" s="110"/>
    </row>
    <row r="1398" s="1" customFormat="1" ht="12.75">
      <c r="B1398" s="110"/>
    </row>
    <row r="1399" s="1" customFormat="1" ht="12.75">
      <c r="B1399" s="110"/>
    </row>
    <row r="1400" s="1" customFormat="1" ht="12.75">
      <c r="B1400" s="110"/>
    </row>
    <row r="1401" s="1" customFormat="1" ht="12.75">
      <c r="B1401" s="110"/>
    </row>
    <row r="1402" s="1" customFormat="1" ht="12.75">
      <c r="B1402" s="110"/>
    </row>
    <row r="1403" s="1" customFormat="1" ht="12.75">
      <c r="B1403" s="110"/>
    </row>
    <row r="1404" s="1" customFormat="1" ht="12.75">
      <c r="B1404" s="110"/>
    </row>
    <row r="1405" s="1" customFormat="1" ht="12.75">
      <c r="B1405" s="110"/>
    </row>
    <row r="1406" s="1" customFormat="1" ht="12.75">
      <c r="B1406" s="110"/>
    </row>
    <row r="1407" s="1" customFormat="1" ht="12.75">
      <c r="B1407" s="110"/>
    </row>
    <row r="1408" s="1" customFormat="1" ht="12.75">
      <c r="B1408" s="110"/>
    </row>
    <row r="1409" s="1" customFormat="1" ht="12.75">
      <c r="B1409" s="110"/>
    </row>
    <row r="1410" s="1" customFormat="1" ht="12.75">
      <c r="B1410" s="110"/>
    </row>
    <row r="1411" s="1" customFormat="1" ht="12.75">
      <c r="B1411" s="110"/>
    </row>
    <row r="1412" s="1" customFormat="1" ht="12.75">
      <c r="B1412" s="110"/>
    </row>
    <row r="1413" s="1" customFormat="1" ht="12.75">
      <c r="B1413" s="110"/>
    </row>
    <row r="1414" s="1" customFormat="1" ht="12.75">
      <c r="B1414" s="110"/>
    </row>
    <row r="1415" s="1" customFormat="1" ht="12.75">
      <c r="B1415" s="110"/>
    </row>
    <row r="1416" s="1" customFormat="1" ht="12.75">
      <c r="B1416" s="110"/>
    </row>
    <row r="1417" s="1" customFormat="1" ht="12.75">
      <c r="B1417" s="110"/>
    </row>
    <row r="1418" s="1" customFormat="1" ht="12.75">
      <c r="B1418" s="110"/>
    </row>
    <row r="1419" s="1" customFormat="1" ht="12.75">
      <c r="B1419" s="110"/>
    </row>
    <row r="1420" s="1" customFormat="1" ht="12.75">
      <c r="B1420" s="110"/>
    </row>
    <row r="1421" s="1" customFormat="1" ht="12.75">
      <c r="B1421" s="110"/>
    </row>
    <row r="1422" s="1" customFormat="1" ht="12.75">
      <c r="B1422" s="110"/>
    </row>
    <row r="1423" s="1" customFormat="1" ht="12.75">
      <c r="B1423" s="110"/>
    </row>
    <row r="1424" s="1" customFormat="1" ht="12.75">
      <c r="B1424" s="110"/>
    </row>
    <row r="1425" s="1" customFormat="1" ht="12.75">
      <c r="B1425" s="110"/>
    </row>
    <row r="1426" s="1" customFormat="1" ht="12.75">
      <c r="B1426" s="110"/>
    </row>
    <row r="1427" s="1" customFormat="1" ht="12.75">
      <c r="B1427" s="110"/>
    </row>
    <row r="1428" s="1" customFormat="1" ht="12.75">
      <c r="B1428" s="110"/>
    </row>
    <row r="1429" s="1" customFormat="1" ht="12.75">
      <c r="B1429" s="110"/>
    </row>
    <row r="1430" s="1" customFormat="1" ht="12.75">
      <c r="B1430" s="110"/>
    </row>
    <row r="1431" s="1" customFormat="1" ht="12.75">
      <c r="B1431" s="110"/>
    </row>
    <row r="1432" s="1" customFormat="1" ht="12.75">
      <c r="B1432" s="110"/>
    </row>
    <row r="1433" s="1" customFormat="1" ht="12.75">
      <c r="B1433" s="110"/>
    </row>
    <row r="1434" s="1" customFormat="1" ht="12.75">
      <c r="B1434" s="110"/>
    </row>
    <row r="1435" s="1" customFormat="1" ht="12.75">
      <c r="B1435" s="110"/>
    </row>
    <row r="1436" s="1" customFormat="1" ht="12.75">
      <c r="B1436" s="110"/>
    </row>
    <row r="1437" s="1" customFormat="1" ht="12.75">
      <c r="B1437" s="110"/>
    </row>
    <row r="1438" s="1" customFormat="1" ht="12.75">
      <c r="B1438" s="110"/>
    </row>
    <row r="1439" s="1" customFormat="1" ht="12.75">
      <c r="B1439" s="110"/>
    </row>
    <row r="1440" s="1" customFormat="1" ht="12.75">
      <c r="B1440" s="110"/>
    </row>
    <row r="1441" s="1" customFormat="1" ht="12.75">
      <c r="B1441" s="110"/>
    </row>
    <row r="1442" s="1" customFormat="1" ht="12.75">
      <c r="B1442" s="110"/>
    </row>
    <row r="1443" s="1" customFormat="1" ht="12.75">
      <c r="B1443" s="110"/>
    </row>
    <row r="1444" s="1" customFormat="1" ht="12.75">
      <c r="B1444" s="110"/>
    </row>
    <row r="1445" s="1" customFormat="1" ht="12.75">
      <c r="B1445" s="110"/>
    </row>
    <row r="1446" s="1" customFormat="1" ht="12.75">
      <c r="B1446" s="110"/>
    </row>
    <row r="1447" s="1" customFormat="1" ht="12.75">
      <c r="B1447" s="110"/>
    </row>
    <row r="1448" s="1" customFormat="1" ht="12.75">
      <c r="B1448" s="110"/>
    </row>
    <row r="1449" s="1" customFormat="1" ht="12.75">
      <c r="B1449" s="110"/>
    </row>
    <row r="1450" s="1" customFormat="1" ht="12.75">
      <c r="B1450" s="110"/>
    </row>
    <row r="1451" s="1" customFormat="1" ht="12.75">
      <c r="B1451" s="110"/>
    </row>
    <row r="1452" s="1" customFormat="1" ht="12.75">
      <c r="B1452" s="110"/>
    </row>
    <row r="1453" s="1" customFormat="1" ht="12.75">
      <c r="B1453" s="110"/>
    </row>
    <row r="1454" s="1" customFormat="1" ht="12.75">
      <c r="B1454" s="110"/>
    </row>
    <row r="1455" s="1" customFormat="1" ht="12.75">
      <c r="B1455" s="110"/>
    </row>
    <row r="1456" s="1" customFormat="1" ht="12.75">
      <c r="B1456" s="110"/>
    </row>
    <row r="1457" s="1" customFormat="1" ht="12.75">
      <c r="B1457" s="110"/>
    </row>
    <row r="1458" s="1" customFormat="1" ht="12.75">
      <c r="B1458" s="110"/>
    </row>
    <row r="1459" s="1" customFormat="1" ht="12.75">
      <c r="B1459" s="110"/>
    </row>
    <row r="1460" s="1" customFormat="1" ht="12.75">
      <c r="B1460" s="110"/>
    </row>
    <row r="1461" s="1" customFormat="1" ht="12.75">
      <c r="B1461" s="110"/>
    </row>
    <row r="1462" s="1" customFormat="1" ht="12.75">
      <c r="B1462" s="110"/>
    </row>
    <row r="1463" s="1" customFormat="1" ht="12.75">
      <c r="B1463" s="110"/>
    </row>
    <row r="1464" s="1" customFormat="1" ht="12.75">
      <c r="B1464" s="110"/>
    </row>
    <row r="1465" s="1" customFormat="1" ht="12.75">
      <c r="B1465" s="110"/>
    </row>
    <row r="1466" s="1" customFormat="1" ht="12.75">
      <c r="B1466" s="110"/>
    </row>
    <row r="1467" s="1" customFormat="1" ht="12.75">
      <c r="B1467" s="110"/>
    </row>
    <row r="1468" s="1" customFormat="1" ht="12.75">
      <c r="B1468" s="110"/>
    </row>
    <row r="1469" s="1" customFormat="1" ht="12.75">
      <c r="B1469" s="110"/>
    </row>
    <row r="1470" s="1" customFormat="1" ht="12.75">
      <c r="B1470" s="110"/>
    </row>
    <row r="1471" s="1" customFormat="1" ht="12.75">
      <c r="B1471" s="110"/>
    </row>
    <row r="1472" s="1" customFormat="1" ht="12.75">
      <c r="B1472" s="110"/>
    </row>
    <row r="1473" s="1" customFormat="1" ht="12.75">
      <c r="B1473" s="110"/>
    </row>
    <row r="1474" s="1" customFormat="1" ht="12.75">
      <c r="B1474" s="110"/>
    </row>
    <row r="1475" s="1" customFormat="1" ht="12.75">
      <c r="B1475" s="110"/>
    </row>
    <row r="1476" s="1" customFormat="1" ht="12.75">
      <c r="B1476" s="110"/>
    </row>
    <row r="1477" s="1" customFormat="1" ht="12.75">
      <c r="B1477" s="110"/>
    </row>
    <row r="1478" s="1" customFormat="1" ht="12.75">
      <c r="B1478" s="110"/>
    </row>
    <row r="1479" s="1" customFormat="1" ht="12.75">
      <c r="B1479" s="110"/>
    </row>
    <row r="1480" s="1" customFormat="1" ht="12.75">
      <c r="B1480" s="110"/>
    </row>
    <row r="1481" s="1" customFormat="1" ht="12.75">
      <c r="B1481" s="110"/>
    </row>
    <row r="1482" s="1" customFormat="1" ht="12.75">
      <c r="B1482" s="110"/>
    </row>
    <row r="1483" s="1" customFormat="1" ht="12.75">
      <c r="B1483" s="110"/>
    </row>
    <row r="1484" s="1" customFormat="1" ht="12.75">
      <c r="B1484" s="110"/>
    </row>
    <row r="1485" s="1" customFormat="1" ht="12.75">
      <c r="B1485" s="110"/>
    </row>
    <row r="1486" s="1" customFormat="1" ht="12.75">
      <c r="B1486" s="110"/>
    </row>
    <row r="1487" s="1" customFormat="1" ht="12.75">
      <c r="B1487" s="110"/>
    </row>
    <row r="1488" s="1" customFormat="1" ht="12.75">
      <c r="B1488" s="110"/>
    </row>
    <row r="1489" s="1" customFormat="1" ht="12.75">
      <c r="B1489" s="110"/>
    </row>
    <row r="1490" s="1" customFormat="1" ht="12.75">
      <c r="B1490" s="110"/>
    </row>
    <row r="1491" s="1" customFormat="1" ht="12.75">
      <c r="B1491" s="110"/>
    </row>
    <row r="1492" s="1" customFormat="1" ht="12.75">
      <c r="B1492" s="110"/>
    </row>
    <row r="1493" s="1" customFormat="1" ht="12.75">
      <c r="B1493" s="110"/>
    </row>
    <row r="1494" s="1" customFormat="1" ht="12.75">
      <c r="B1494" s="110"/>
    </row>
    <row r="1495" s="1" customFormat="1" ht="12.75">
      <c r="B1495" s="110"/>
    </row>
    <row r="1496" s="1" customFormat="1" ht="12.75">
      <c r="B1496" s="110"/>
    </row>
    <row r="1497" s="1" customFormat="1" ht="12.75">
      <c r="B1497" s="110"/>
    </row>
    <row r="1498" s="1" customFormat="1" ht="12.75">
      <c r="B1498" s="110"/>
    </row>
    <row r="1499" s="1" customFormat="1" ht="12.75">
      <c r="B1499" s="110"/>
    </row>
    <row r="1500" s="1" customFormat="1" ht="12.75">
      <c r="B1500" s="110"/>
    </row>
    <row r="1501" s="1" customFormat="1" ht="12.75">
      <c r="B1501" s="110"/>
    </row>
    <row r="1502" s="1" customFormat="1" ht="12.75">
      <c r="B1502" s="110"/>
    </row>
    <row r="1503" s="1" customFormat="1" ht="12.75">
      <c r="B1503" s="110"/>
    </row>
    <row r="1504" s="1" customFormat="1" ht="12.75">
      <c r="B1504" s="110"/>
    </row>
    <row r="1505" s="1" customFormat="1" ht="12.75">
      <c r="B1505" s="110"/>
    </row>
    <row r="1506" s="1" customFormat="1" ht="12.75">
      <c r="B1506" s="110"/>
    </row>
    <row r="1507" s="1" customFormat="1" ht="12.75">
      <c r="B1507" s="110"/>
    </row>
    <row r="1508" s="1" customFormat="1" ht="12.75">
      <c r="B1508" s="110"/>
    </row>
    <row r="1509" s="1" customFormat="1" ht="12.75">
      <c r="B1509" s="110"/>
    </row>
    <row r="1510" s="1" customFormat="1" ht="12.75">
      <c r="B1510" s="110"/>
    </row>
    <row r="1511" s="1" customFormat="1" ht="12.75">
      <c r="B1511" s="110"/>
    </row>
    <row r="1512" s="1" customFormat="1" ht="12.75">
      <c r="B1512" s="110"/>
    </row>
    <row r="1513" s="1" customFormat="1" ht="12.75">
      <c r="B1513" s="110"/>
    </row>
    <row r="1514" s="1" customFormat="1" ht="12.75">
      <c r="B1514" s="110"/>
    </row>
    <row r="1515" s="1" customFormat="1" ht="12.75">
      <c r="B1515" s="110"/>
    </row>
    <row r="1516" s="1" customFormat="1" ht="12.75">
      <c r="B1516" s="110"/>
    </row>
    <row r="1517" s="1" customFormat="1" ht="12.75">
      <c r="B1517" s="110"/>
    </row>
    <row r="1518" s="1" customFormat="1" ht="12.75">
      <c r="B1518" s="110"/>
    </row>
    <row r="1519" s="1" customFormat="1" ht="12.75">
      <c r="B1519" s="110"/>
    </row>
    <row r="1520" s="1" customFormat="1" ht="12.75">
      <c r="B1520" s="110"/>
    </row>
    <row r="1521" s="1" customFormat="1" ht="12.75">
      <c r="B1521" s="110"/>
    </row>
    <row r="1522" s="1" customFormat="1" ht="12.75">
      <c r="B1522" s="110"/>
    </row>
    <row r="1523" s="1" customFormat="1" ht="12.75">
      <c r="B1523" s="110"/>
    </row>
    <row r="1524" s="1" customFormat="1" ht="12.75">
      <c r="B1524" s="110"/>
    </row>
    <row r="1525" s="1" customFormat="1" ht="12.75">
      <c r="B1525" s="110"/>
    </row>
    <row r="1526" s="1" customFormat="1" ht="12.75">
      <c r="B1526" s="110"/>
    </row>
    <row r="1527" s="1" customFormat="1" ht="12.75">
      <c r="B1527" s="110"/>
    </row>
    <row r="1528" s="1" customFormat="1" ht="12.75">
      <c r="B1528" s="110"/>
    </row>
    <row r="1529" s="1" customFormat="1" ht="12.75">
      <c r="B1529" s="110"/>
    </row>
    <row r="1530" s="1" customFormat="1" ht="12.75">
      <c r="B1530" s="110"/>
    </row>
    <row r="1531" s="1" customFormat="1" ht="12.75">
      <c r="B1531" s="110"/>
    </row>
    <row r="1532" s="1" customFormat="1" ht="12.75">
      <c r="B1532" s="110"/>
    </row>
    <row r="1533" s="1" customFormat="1" ht="12.75">
      <c r="B1533" s="110"/>
    </row>
    <row r="1534" s="1" customFormat="1" ht="12.75">
      <c r="B1534" s="110"/>
    </row>
    <row r="1535" s="1" customFormat="1" ht="12.75">
      <c r="B1535" s="110"/>
    </row>
    <row r="1536" s="1" customFormat="1" ht="12.75">
      <c r="B1536" s="110"/>
    </row>
    <row r="1537" s="1" customFormat="1" ht="12.75">
      <c r="B1537" s="110"/>
    </row>
    <row r="1538" s="1" customFormat="1" ht="12.75">
      <c r="B1538" s="110"/>
    </row>
    <row r="1539" s="1" customFormat="1" ht="12.75">
      <c r="B1539" s="110"/>
    </row>
    <row r="1540" s="1" customFormat="1" ht="12.75">
      <c r="B1540" s="110"/>
    </row>
    <row r="1541" s="1" customFormat="1" ht="12.75">
      <c r="B1541" s="110"/>
    </row>
    <row r="1542" s="1" customFormat="1" ht="12.75">
      <c r="B1542" s="110"/>
    </row>
    <row r="1543" s="1" customFormat="1" ht="12.75">
      <c r="B1543" s="110"/>
    </row>
    <row r="1544" s="1" customFormat="1" ht="12.75">
      <c r="B1544" s="110"/>
    </row>
    <row r="1545" s="1" customFormat="1" ht="12.75">
      <c r="B1545" s="110"/>
    </row>
    <row r="1546" s="1" customFormat="1" ht="12.75">
      <c r="B1546" s="110"/>
    </row>
    <row r="1547" s="1" customFormat="1" ht="12.75">
      <c r="B1547" s="110"/>
    </row>
    <row r="1548" s="1" customFormat="1" ht="12.75">
      <c r="B1548" s="110"/>
    </row>
    <row r="1549" s="1" customFormat="1" ht="12.75">
      <c r="B1549" s="110"/>
    </row>
    <row r="1550" s="1" customFormat="1" ht="12.75">
      <c r="B1550" s="110"/>
    </row>
    <row r="1551" s="1" customFormat="1" ht="12.75">
      <c r="B1551" s="110"/>
    </row>
    <row r="1552" s="1" customFormat="1" ht="12.75">
      <c r="B1552" s="110"/>
    </row>
    <row r="1553" s="1" customFormat="1" ht="12.75">
      <c r="B1553" s="110"/>
    </row>
    <row r="1554" s="1" customFormat="1" ht="12.75">
      <c r="B1554" s="110"/>
    </row>
    <row r="1555" s="1" customFormat="1" ht="12.75">
      <c r="B1555" s="110"/>
    </row>
    <row r="1556" s="1" customFormat="1" ht="12.75">
      <c r="B1556" s="110"/>
    </row>
    <row r="1557" s="1" customFormat="1" ht="12.75">
      <c r="B1557" s="110"/>
    </row>
    <row r="1558" s="1" customFormat="1" ht="12.75">
      <c r="B1558" s="110"/>
    </row>
    <row r="1559" s="1" customFormat="1" ht="12.75">
      <c r="B1559" s="110"/>
    </row>
    <row r="1560" s="1" customFormat="1" ht="12.75">
      <c r="B1560" s="110"/>
    </row>
    <row r="1561" s="1" customFormat="1" ht="12.75">
      <c r="B1561" s="110"/>
    </row>
    <row r="1562" s="1" customFormat="1" ht="12.75">
      <c r="B1562" s="110"/>
    </row>
    <row r="1563" s="1" customFormat="1" ht="12.75">
      <c r="B1563" s="110"/>
    </row>
    <row r="1564" s="1" customFormat="1" ht="12.75">
      <c r="B1564" s="110"/>
    </row>
    <row r="1565" s="1" customFormat="1" ht="12.75">
      <c r="B1565" s="110"/>
    </row>
    <row r="1566" s="1" customFormat="1" ht="12.75">
      <c r="B1566" s="110"/>
    </row>
    <row r="1567" s="1" customFormat="1" ht="12.75">
      <c r="B1567" s="110"/>
    </row>
    <row r="1568" s="1" customFormat="1" ht="12.75">
      <c r="B1568" s="110"/>
    </row>
    <row r="1569" s="1" customFormat="1" ht="12.75">
      <c r="B1569" s="110"/>
    </row>
    <row r="1570" s="1" customFormat="1" ht="12.75">
      <c r="B1570" s="110"/>
    </row>
    <row r="1571" s="1" customFormat="1" ht="12.75">
      <c r="B1571" s="110"/>
    </row>
    <row r="1572" s="1" customFormat="1" ht="12.75">
      <c r="B1572" s="110"/>
    </row>
    <row r="1573" s="1" customFormat="1" ht="12.75">
      <c r="B1573" s="110"/>
    </row>
    <row r="1574" s="1" customFormat="1" ht="12.75">
      <c r="B1574" s="110"/>
    </row>
    <row r="1575" s="1" customFormat="1" ht="12.75">
      <c r="B1575" s="110"/>
    </row>
    <row r="1576" s="1" customFormat="1" ht="12.75">
      <c r="B1576" s="110"/>
    </row>
    <row r="1577" s="1" customFormat="1" ht="12.75">
      <c r="B1577" s="110"/>
    </row>
    <row r="1578" s="1" customFormat="1" ht="12.75">
      <c r="B1578" s="110"/>
    </row>
    <row r="1579" s="1" customFormat="1" ht="12.75">
      <c r="B1579" s="110"/>
    </row>
    <row r="1580" s="1" customFormat="1" ht="12.75">
      <c r="B1580" s="110"/>
    </row>
    <row r="1581" s="1" customFormat="1" ht="12.75">
      <c r="B1581" s="110"/>
    </row>
    <row r="1582" s="1" customFormat="1" ht="12.75">
      <c r="B1582" s="110"/>
    </row>
    <row r="1583" s="1" customFormat="1" ht="12.75">
      <c r="B1583" s="110"/>
    </row>
    <row r="1584" s="1" customFormat="1" ht="12.75">
      <c r="B1584" s="110"/>
    </row>
    <row r="1585" s="1" customFormat="1" ht="12.75">
      <c r="B1585" s="110"/>
    </row>
    <row r="1586" s="1" customFormat="1" ht="12.75">
      <c r="B1586" s="110"/>
    </row>
    <row r="1587" s="1" customFormat="1" ht="12.75">
      <c r="B1587" s="110"/>
    </row>
    <row r="1588" s="1" customFormat="1" ht="12.75">
      <c r="B1588" s="110"/>
    </row>
    <row r="1589" s="1" customFormat="1" ht="12.75">
      <c r="B1589" s="110"/>
    </row>
    <row r="1590" s="1" customFormat="1" ht="12.75">
      <c r="B1590" s="110"/>
    </row>
    <row r="1591" s="1" customFormat="1" ht="12.75">
      <c r="B1591" s="110"/>
    </row>
    <row r="1592" s="1" customFormat="1" ht="12.75">
      <c r="B1592" s="110"/>
    </row>
    <row r="1593" s="1" customFormat="1" ht="12.75">
      <c r="B1593" s="110"/>
    </row>
    <row r="1594" s="1" customFormat="1" ht="12.75">
      <c r="B1594" s="110"/>
    </row>
    <row r="1595" s="1" customFormat="1" ht="12.75">
      <c r="B1595" s="110"/>
    </row>
    <row r="1596" s="1" customFormat="1" ht="12.75">
      <c r="B1596" s="110"/>
    </row>
    <row r="1597" s="1" customFormat="1" ht="12.75">
      <c r="B1597" s="110"/>
    </row>
    <row r="1598" s="1" customFormat="1" ht="12.75">
      <c r="B1598" s="110"/>
    </row>
    <row r="1599" s="1" customFormat="1" ht="12.75">
      <c r="B1599" s="110"/>
    </row>
    <row r="1600" s="1" customFormat="1" ht="12.75">
      <c r="B1600" s="110"/>
    </row>
    <row r="1601" s="1" customFormat="1" ht="12.75">
      <c r="B1601" s="110"/>
    </row>
    <row r="1602" s="1" customFormat="1" ht="12.75">
      <c r="B1602" s="110"/>
    </row>
    <row r="1603" s="1" customFormat="1" ht="12.75">
      <c r="B1603" s="110"/>
    </row>
    <row r="1604" s="1" customFormat="1" ht="12.75">
      <c r="B1604" s="110"/>
    </row>
    <row r="1605" s="1" customFormat="1" ht="12.75">
      <c r="B1605" s="110"/>
    </row>
    <row r="1606" s="1" customFormat="1" ht="12.75">
      <c r="B1606" s="110"/>
    </row>
    <row r="1607" s="1" customFormat="1" ht="12.75">
      <c r="B1607" s="110"/>
    </row>
    <row r="1608" s="1" customFormat="1" ht="12.75">
      <c r="B1608" s="110"/>
    </row>
    <row r="1609" s="1" customFormat="1" ht="12.75">
      <c r="B1609" s="110"/>
    </row>
    <row r="1610" s="1" customFormat="1" ht="12.75">
      <c r="B1610" s="110"/>
    </row>
    <row r="1611" s="1" customFormat="1" ht="12.75">
      <c r="B1611" s="110"/>
    </row>
    <row r="1612" s="1" customFormat="1" ht="12.75">
      <c r="B1612" s="110"/>
    </row>
    <row r="1613" s="1" customFormat="1" ht="12.75">
      <c r="B1613" s="110"/>
    </row>
    <row r="1614" s="1" customFormat="1" ht="12.75">
      <c r="B1614" s="110"/>
    </row>
    <row r="1615" s="1" customFormat="1" ht="12.75">
      <c r="B1615" s="110"/>
    </row>
    <row r="1616" s="1" customFormat="1" ht="12.75">
      <c r="B1616" s="110"/>
    </row>
    <row r="1617" s="1" customFormat="1" ht="12.75">
      <c r="B1617" s="110"/>
    </row>
    <row r="1618" s="1" customFormat="1" ht="12.75">
      <c r="B1618" s="110"/>
    </row>
    <row r="1619" s="1" customFormat="1" ht="12.75">
      <c r="B1619" s="110"/>
    </row>
    <row r="1620" s="1" customFormat="1" ht="12.75">
      <c r="B1620" s="110"/>
    </row>
    <row r="1621" s="1" customFormat="1" ht="12.75">
      <c r="B1621" s="110"/>
    </row>
    <row r="1622" s="1" customFormat="1" ht="12.75">
      <c r="B1622" s="110"/>
    </row>
    <row r="1623" s="1" customFormat="1" ht="12.75">
      <c r="B1623" s="110"/>
    </row>
    <row r="1624" s="1" customFormat="1" ht="12.75">
      <c r="B1624" s="110"/>
    </row>
    <row r="1625" s="1" customFormat="1" ht="12.75">
      <c r="B1625" s="110"/>
    </row>
    <row r="1626" s="1" customFormat="1" ht="12.75">
      <c r="B1626" s="110"/>
    </row>
    <row r="1627" s="1" customFormat="1" ht="12.75">
      <c r="B1627" s="110"/>
    </row>
    <row r="1628" s="1" customFormat="1" ht="12.75">
      <c r="B1628" s="110"/>
    </row>
    <row r="1629" s="1" customFormat="1" ht="12.75">
      <c r="B1629" s="110"/>
    </row>
    <row r="1630" s="1" customFormat="1" ht="12.75">
      <c r="B1630" s="110"/>
    </row>
    <row r="1631" s="1" customFormat="1" ht="12.75">
      <c r="B1631" s="110"/>
    </row>
    <row r="1632" s="1" customFormat="1" ht="12.75">
      <c r="B1632" s="110"/>
    </row>
    <row r="1633" s="1" customFormat="1" ht="12.75">
      <c r="B1633" s="110"/>
    </row>
    <row r="1634" s="1" customFormat="1" ht="12.75">
      <c r="B1634" s="110"/>
    </row>
    <row r="1635" s="1" customFormat="1" ht="12.75">
      <c r="B1635" s="110"/>
    </row>
    <row r="1636" s="1" customFormat="1" ht="12.75">
      <c r="B1636" s="110"/>
    </row>
    <row r="1637" s="1" customFormat="1" ht="12.75">
      <c r="B1637" s="110"/>
    </row>
    <row r="1638" s="1" customFormat="1" ht="12.75">
      <c r="B1638" s="110"/>
    </row>
    <row r="1639" s="1" customFormat="1" ht="12.75">
      <c r="B1639" s="110"/>
    </row>
    <row r="1640" s="1" customFormat="1" ht="12.75">
      <c r="B1640" s="110"/>
    </row>
    <row r="1641" s="1" customFormat="1" ht="12.75">
      <c r="B1641" s="110"/>
    </row>
    <row r="1642" s="1" customFormat="1" ht="12.75">
      <c r="B1642" s="110"/>
    </row>
    <row r="1643" s="1" customFormat="1" ht="12.75">
      <c r="B1643" s="110"/>
    </row>
    <row r="1644" s="1" customFormat="1" ht="12.75">
      <c r="B1644" s="110"/>
    </row>
    <row r="1645" s="1" customFormat="1" ht="12.75">
      <c r="B1645" s="110"/>
    </row>
    <row r="1646" s="1" customFormat="1" ht="12.75">
      <c r="B1646" s="110"/>
    </row>
    <row r="1647" s="1" customFormat="1" ht="12.75">
      <c r="B1647" s="110"/>
    </row>
    <row r="1648" s="1" customFormat="1" ht="12.75">
      <c r="B1648" s="110"/>
    </row>
    <row r="1649" s="1" customFormat="1" ht="12.75">
      <c r="B1649" s="110"/>
    </row>
    <row r="1650" s="1" customFormat="1" ht="12.75">
      <c r="B1650" s="110"/>
    </row>
    <row r="1651" s="1" customFormat="1" ht="12.75">
      <c r="B1651" s="110"/>
    </row>
    <row r="1652" s="1" customFormat="1" ht="12.75">
      <c r="B1652" s="110"/>
    </row>
    <row r="1653" s="1" customFormat="1" ht="12.75">
      <c r="B1653" s="110"/>
    </row>
    <row r="1654" s="1" customFormat="1" ht="12.75">
      <c r="B1654" s="110"/>
    </row>
    <row r="1655" s="1" customFormat="1" ht="12.75">
      <c r="B1655" s="110"/>
    </row>
    <row r="1656" s="1" customFormat="1" ht="12.75">
      <c r="B1656" s="110"/>
    </row>
    <row r="1657" s="1" customFormat="1" ht="12.75">
      <c r="B1657" s="110"/>
    </row>
    <row r="1658" s="1" customFormat="1" ht="12.75">
      <c r="B1658" s="110"/>
    </row>
    <row r="1659" s="1" customFormat="1" ht="12.75">
      <c r="B1659" s="110"/>
    </row>
    <row r="1660" s="1" customFormat="1" ht="12.75">
      <c r="B1660" s="110"/>
    </row>
    <row r="1661" s="1" customFormat="1" ht="12.75">
      <c r="B1661" s="110"/>
    </row>
    <row r="1662" s="1" customFormat="1" ht="12.75">
      <c r="B1662" s="110"/>
    </row>
    <row r="1663" s="1" customFormat="1" ht="12.75">
      <c r="B1663" s="110"/>
    </row>
    <row r="1664" s="1" customFormat="1" ht="12.75">
      <c r="B1664" s="110"/>
    </row>
    <row r="1665" s="1" customFormat="1" ht="12.75">
      <c r="B1665" s="110"/>
    </row>
    <row r="1666" s="1" customFormat="1" ht="12.75">
      <c r="B1666" s="110"/>
    </row>
    <row r="1667" s="1" customFormat="1" ht="12.75">
      <c r="B1667" s="110"/>
    </row>
    <row r="1668" s="1" customFormat="1" ht="12.75">
      <c r="B1668" s="110"/>
    </row>
    <row r="1669" s="1" customFormat="1" ht="12.75">
      <c r="B1669" s="110"/>
    </row>
    <row r="1670" s="1" customFormat="1" ht="12.75">
      <c r="B1670" s="110"/>
    </row>
    <row r="1671" s="1" customFormat="1" ht="12.75">
      <c r="B1671" s="110"/>
    </row>
    <row r="1672" s="1" customFormat="1" ht="12.75">
      <c r="B1672" s="110"/>
    </row>
    <row r="1673" s="1" customFormat="1" ht="12.75">
      <c r="B1673" s="110"/>
    </row>
    <row r="1674" s="1" customFormat="1" ht="12.75">
      <c r="B1674" s="110"/>
    </row>
    <row r="1675" s="1" customFormat="1" ht="12.75">
      <c r="B1675" s="110"/>
    </row>
    <row r="1676" s="1" customFormat="1" ht="12.75">
      <c r="B1676" s="110"/>
    </row>
    <row r="1677" s="1" customFormat="1" ht="12.75">
      <c r="B1677" s="110"/>
    </row>
    <row r="1678" s="1" customFormat="1" ht="12.75">
      <c r="B1678" s="110"/>
    </row>
    <row r="1679" s="1" customFormat="1" ht="12.75">
      <c r="B1679" s="110"/>
    </row>
    <row r="1680" s="1" customFormat="1" ht="12.75">
      <c r="B1680" s="110"/>
    </row>
    <row r="1681" s="1" customFormat="1" ht="12.75">
      <c r="B1681" s="110"/>
    </row>
    <row r="1682" s="1" customFormat="1" ht="12.75">
      <c r="B1682" s="110"/>
    </row>
    <row r="1683" s="1" customFormat="1" ht="12.75">
      <c r="B1683" s="110"/>
    </row>
    <row r="1684" s="1" customFormat="1" ht="12.75">
      <c r="B1684" s="110"/>
    </row>
    <row r="1685" s="1" customFormat="1" ht="12.75">
      <c r="B1685" s="110"/>
    </row>
    <row r="1686" s="1" customFormat="1" ht="12.75">
      <c r="B1686" s="110"/>
    </row>
    <row r="1687" s="1" customFormat="1" ht="12.75">
      <c r="B1687" s="110"/>
    </row>
    <row r="1688" s="1" customFormat="1" ht="12.75">
      <c r="B1688" s="110"/>
    </row>
    <row r="1689" s="1" customFormat="1" ht="12.75">
      <c r="B1689" s="110"/>
    </row>
    <row r="1690" s="1" customFormat="1" ht="12.75">
      <c r="B1690" s="110"/>
    </row>
    <row r="1691" s="1" customFormat="1" ht="12.75">
      <c r="B1691" s="110"/>
    </row>
    <row r="1692" s="1" customFormat="1" ht="12.75">
      <c r="B1692" s="110"/>
    </row>
    <row r="1693" s="1" customFormat="1" ht="12.75">
      <c r="B1693" s="110"/>
    </row>
    <row r="1694" s="1" customFormat="1" ht="12.75">
      <c r="B1694" s="110"/>
    </row>
    <row r="1695" s="1" customFormat="1" ht="12.75">
      <c r="B1695" s="110"/>
    </row>
    <row r="1696" s="1" customFormat="1" ht="12.75">
      <c r="B1696" s="110"/>
    </row>
    <row r="1697" s="1" customFormat="1" ht="12.75">
      <c r="B1697" s="110"/>
    </row>
    <row r="1698" s="1" customFormat="1" ht="12.75">
      <c r="B1698" s="110"/>
    </row>
    <row r="1699" s="1" customFormat="1" ht="12.75">
      <c r="B1699" s="110"/>
    </row>
    <row r="1700" s="1" customFormat="1" ht="12.75">
      <c r="B1700" s="110"/>
    </row>
    <row r="1701" s="1" customFormat="1" ht="12.75">
      <c r="B1701" s="110"/>
    </row>
    <row r="1702" s="1" customFormat="1" ht="12.75">
      <c r="B1702" s="110"/>
    </row>
    <row r="1703" s="1" customFormat="1" ht="12.75">
      <c r="B1703" s="110"/>
    </row>
    <row r="1704" s="1" customFormat="1" ht="12.75">
      <c r="B1704" s="110"/>
    </row>
    <row r="1705" s="1" customFormat="1" ht="12.75">
      <c r="B1705" s="110"/>
    </row>
    <row r="1706" s="1" customFormat="1" ht="12.75">
      <c r="B1706" s="110"/>
    </row>
    <row r="1707" s="1" customFormat="1" ht="12.75">
      <c r="B1707" s="110"/>
    </row>
    <row r="1708" s="1" customFormat="1" ht="12.75">
      <c r="B1708" s="110"/>
    </row>
    <row r="1709" s="1" customFormat="1" ht="12.75">
      <c r="B1709" s="110"/>
    </row>
    <row r="1710" s="1" customFormat="1" ht="12.75">
      <c r="B1710" s="110"/>
    </row>
    <row r="1711" s="1" customFormat="1" ht="12.75">
      <c r="B1711" s="110"/>
    </row>
    <row r="1712" s="1" customFormat="1" ht="12.75">
      <c r="B1712" s="110"/>
    </row>
    <row r="1713" s="1" customFormat="1" ht="12.75">
      <c r="B1713" s="110"/>
    </row>
    <row r="1714" s="1" customFormat="1" ht="12.75">
      <c r="B1714" s="110"/>
    </row>
    <row r="1715" s="1" customFormat="1" ht="12.75">
      <c r="B1715" s="110"/>
    </row>
    <row r="1716" s="1" customFormat="1" ht="12.75">
      <c r="B1716" s="110"/>
    </row>
    <row r="1717" s="1" customFormat="1" ht="12.75">
      <c r="B1717" s="110"/>
    </row>
    <row r="1718" s="1" customFormat="1" ht="12.75">
      <c r="B1718" s="110"/>
    </row>
    <row r="1719" s="1" customFormat="1" ht="12.75">
      <c r="B1719" s="110"/>
    </row>
    <row r="1720" s="1" customFormat="1" ht="12.75">
      <c r="B1720" s="110"/>
    </row>
    <row r="1721" s="1" customFormat="1" ht="12.75">
      <c r="B1721" s="110"/>
    </row>
    <row r="1722" s="1" customFormat="1" ht="12.75">
      <c r="B1722" s="110"/>
    </row>
    <row r="1723" s="1" customFormat="1" ht="12.75">
      <c r="B1723" s="110"/>
    </row>
    <row r="1724" s="1" customFormat="1" ht="12.75">
      <c r="B1724" s="110"/>
    </row>
    <row r="1725" s="1" customFormat="1" ht="12.75">
      <c r="B1725" s="110"/>
    </row>
    <row r="1726" s="1" customFormat="1" ht="12.75">
      <c r="B1726" s="110"/>
    </row>
    <row r="1727" s="1" customFormat="1" ht="12.75">
      <c r="B1727" s="110"/>
    </row>
    <row r="1728" s="1" customFormat="1" ht="12.75">
      <c r="B1728" s="110"/>
    </row>
    <row r="1729" s="1" customFormat="1" ht="12.75">
      <c r="B1729" s="110"/>
    </row>
    <row r="1730" s="1" customFormat="1" ht="12.75">
      <c r="B1730" s="110"/>
    </row>
    <row r="1731" s="1" customFormat="1" ht="12.75">
      <c r="B1731" s="110"/>
    </row>
    <row r="1732" s="1" customFormat="1" ht="12.75">
      <c r="B1732" s="110"/>
    </row>
    <row r="1733" s="1" customFormat="1" ht="12.75">
      <c r="B1733" s="110"/>
    </row>
    <row r="1734" s="1" customFormat="1" ht="12.75">
      <c r="B1734" s="110"/>
    </row>
    <row r="1735" s="1" customFormat="1" ht="12.75">
      <c r="B1735" s="110"/>
    </row>
    <row r="1736" s="1" customFormat="1" ht="12.75">
      <c r="B1736" s="110"/>
    </row>
    <row r="1737" s="1" customFormat="1" ht="12.75">
      <c r="B1737" s="110"/>
    </row>
    <row r="1738" s="1" customFormat="1" ht="12.75">
      <c r="B1738" s="110"/>
    </row>
    <row r="1739" s="1" customFormat="1" ht="12.75">
      <c r="B1739" s="110"/>
    </row>
    <row r="1740" s="1" customFormat="1" ht="12.75">
      <c r="B1740" s="110"/>
    </row>
    <row r="1741" s="1" customFormat="1" ht="12.75">
      <c r="B1741" s="110"/>
    </row>
    <row r="1742" s="1" customFormat="1" ht="12.75">
      <c r="B1742" s="110"/>
    </row>
    <row r="1743" s="1" customFormat="1" ht="12.75">
      <c r="B1743" s="110"/>
    </row>
    <row r="1744" s="1" customFormat="1" ht="12.75">
      <c r="B1744" s="110"/>
    </row>
    <row r="1745" s="1" customFormat="1" ht="12.75">
      <c r="B1745" s="110"/>
    </row>
    <row r="1746" s="1" customFormat="1" ht="12.75">
      <c r="B1746" s="110"/>
    </row>
    <row r="1747" s="1" customFormat="1" ht="12.75">
      <c r="B1747" s="110"/>
    </row>
    <row r="1748" s="1" customFormat="1" ht="12.75">
      <c r="B1748" s="110"/>
    </row>
    <row r="1749" s="1" customFormat="1" ht="12.75">
      <c r="B1749" s="110"/>
    </row>
    <row r="1750" s="1" customFormat="1" ht="12.75">
      <c r="B1750" s="110"/>
    </row>
    <row r="1751" s="1" customFormat="1" ht="12.75">
      <c r="B1751" s="110"/>
    </row>
    <row r="1752" s="1" customFormat="1" ht="12.75">
      <c r="B1752" s="110"/>
    </row>
    <row r="1753" s="1" customFormat="1" ht="12.75">
      <c r="B1753" s="110"/>
    </row>
    <row r="1754" s="1" customFormat="1" ht="12.75">
      <c r="B1754" s="110"/>
    </row>
    <row r="1755" s="1" customFormat="1" ht="12.75">
      <c r="B1755" s="110"/>
    </row>
    <row r="1756" s="1" customFormat="1" ht="12.75">
      <c r="B1756" s="110"/>
    </row>
    <row r="1757" s="1" customFormat="1" ht="12.75">
      <c r="B1757" s="110"/>
    </row>
    <row r="1758" s="1" customFormat="1" ht="12.75">
      <c r="B1758" s="110"/>
    </row>
    <row r="1759" s="1" customFormat="1" ht="12.75">
      <c r="B1759" s="110"/>
    </row>
    <row r="1760" s="1" customFormat="1" ht="12.75">
      <c r="B1760" s="110"/>
    </row>
    <row r="1761" s="1" customFormat="1" ht="12.75">
      <c r="B1761" s="110"/>
    </row>
    <row r="1762" s="1" customFormat="1" ht="12.75">
      <c r="B1762" s="110"/>
    </row>
    <row r="1763" s="1" customFormat="1" ht="12.75">
      <c r="B1763" s="110"/>
    </row>
    <row r="1764" s="1" customFormat="1" ht="12.75">
      <c r="B1764" s="110"/>
    </row>
    <row r="1765" s="1" customFormat="1" ht="12.75">
      <c r="B1765" s="110"/>
    </row>
    <row r="1766" s="1" customFormat="1" ht="12.75">
      <c r="B1766" s="110"/>
    </row>
    <row r="1767" s="1" customFormat="1" ht="12.75">
      <c r="B1767" s="110"/>
    </row>
    <row r="1768" s="1" customFormat="1" ht="12.75">
      <c r="B1768" s="110"/>
    </row>
    <row r="1769" s="1" customFormat="1" ht="12.75">
      <c r="B1769" s="110"/>
    </row>
    <row r="1770" s="1" customFormat="1" ht="12.75">
      <c r="B1770" s="110"/>
    </row>
    <row r="1771" s="1" customFormat="1" ht="12.75">
      <c r="B1771" s="110"/>
    </row>
    <row r="1772" s="1" customFormat="1" ht="12.75">
      <c r="B1772" s="110"/>
    </row>
    <row r="1773" s="1" customFormat="1" ht="12.75">
      <c r="B1773" s="110"/>
    </row>
    <row r="1774" s="1" customFormat="1" ht="12.75">
      <c r="B1774" s="110"/>
    </row>
    <row r="1775" s="1" customFormat="1" ht="12.75">
      <c r="B1775" s="110"/>
    </row>
    <row r="1776" s="1" customFormat="1" ht="12.75">
      <c r="B1776" s="110"/>
    </row>
    <row r="1777" s="1" customFormat="1" ht="12.75">
      <c r="B1777" s="110"/>
    </row>
    <row r="1778" s="1" customFormat="1" ht="12.75">
      <c r="B1778" s="110"/>
    </row>
    <row r="1779" s="1" customFormat="1" ht="12.75">
      <c r="B1779" s="110"/>
    </row>
    <row r="1780" s="1" customFormat="1" ht="12.75">
      <c r="B1780" s="110"/>
    </row>
    <row r="1781" s="1" customFormat="1" ht="12.75">
      <c r="B1781" s="110"/>
    </row>
    <row r="1782" s="1" customFormat="1" ht="12.75">
      <c r="B1782" s="110"/>
    </row>
    <row r="1783" s="1" customFormat="1" ht="12.75">
      <c r="B1783" s="110"/>
    </row>
    <row r="1784" s="1" customFormat="1" ht="12.75">
      <c r="B1784" s="110"/>
    </row>
    <row r="1785" s="1" customFormat="1" ht="12.75">
      <c r="B1785" s="110"/>
    </row>
    <row r="1786" s="1" customFormat="1" ht="12.75">
      <c r="B1786" s="110"/>
    </row>
    <row r="1787" s="1" customFormat="1" ht="12.75">
      <c r="B1787" s="110"/>
    </row>
    <row r="1788" s="1" customFormat="1" ht="12.75">
      <c r="B1788" s="110"/>
    </row>
    <row r="1789" s="1" customFormat="1" ht="12.75">
      <c r="B1789" s="110"/>
    </row>
    <row r="1790" s="1" customFormat="1" ht="12.75">
      <c r="B1790" s="110"/>
    </row>
    <row r="1791" s="1" customFormat="1" ht="12.75">
      <c r="B1791" s="110"/>
    </row>
    <row r="1792" s="1" customFormat="1" ht="12.75">
      <c r="B1792" s="110"/>
    </row>
    <row r="1793" s="1" customFormat="1" ht="12.75">
      <c r="B1793" s="110"/>
    </row>
    <row r="1794" s="1" customFormat="1" ht="12.75">
      <c r="B1794" s="110"/>
    </row>
    <row r="1795" s="1" customFormat="1" ht="12.75">
      <c r="B1795" s="110"/>
    </row>
    <row r="1796" s="1" customFormat="1" ht="12.75">
      <c r="B1796" s="110"/>
    </row>
    <row r="1797" s="1" customFormat="1" ht="12.75">
      <c r="B1797" s="110"/>
    </row>
    <row r="1798" s="1" customFormat="1" ht="12.75">
      <c r="B1798" s="110"/>
    </row>
    <row r="1799" s="1" customFormat="1" ht="12.75">
      <c r="B1799" s="110"/>
    </row>
    <row r="1800" s="1" customFormat="1" ht="12.75">
      <c r="B1800" s="110"/>
    </row>
    <row r="1801" s="1" customFormat="1" ht="12.75">
      <c r="B1801" s="110"/>
    </row>
    <row r="1802" s="1" customFormat="1" ht="12.75">
      <c r="B1802" s="110"/>
    </row>
    <row r="1803" s="1" customFormat="1" ht="12.75">
      <c r="B1803" s="110"/>
    </row>
    <row r="1804" s="1" customFormat="1" ht="12.75">
      <c r="B1804" s="110"/>
    </row>
    <row r="1805" s="1" customFormat="1" ht="12.75">
      <c r="B1805" s="110"/>
    </row>
    <row r="1806" s="1" customFormat="1" ht="12.75">
      <c r="B1806" s="110"/>
    </row>
    <row r="1807" s="1" customFormat="1" ht="12.75">
      <c r="B1807" s="110"/>
    </row>
    <row r="1808" s="1" customFormat="1" ht="12.75">
      <c r="B1808" s="110"/>
    </row>
    <row r="1809" s="1" customFormat="1" ht="12.75">
      <c r="B1809" s="110"/>
    </row>
    <row r="1810" s="1" customFormat="1" ht="12.75">
      <c r="B1810" s="110"/>
    </row>
    <row r="1811" s="1" customFormat="1" ht="12.75">
      <c r="B1811" s="110"/>
    </row>
    <row r="1812" s="1" customFormat="1" ht="12.75">
      <c r="B1812" s="110"/>
    </row>
    <row r="1813" s="1" customFormat="1" ht="12.75">
      <c r="B1813" s="110"/>
    </row>
    <row r="1814" s="1" customFormat="1" ht="12.75">
      <c r="B1814" s="110"/>
    </row>
    <row r="1815" s="1" customFormat="1" ht="12.75">
      <c r="B1815" s="110"/>
    </row>
    <row r="1816" s="1" customFormat="1" ht="12.75">
      <c r="B1816" s="110"/>
    </row>
    <row r="1817" s="1" customFormat="1" ht="12.75">
      <c r="B1817" s="110"/>
    </row>
    <row r="1818" s="1" customFormat="1" ht="12.75">
      <c r="B1818" s="110"/>
    </row>
    <row r="1819" s="1" customFormat="1" ht="12.75">
      <c r="B1819" s="110"/>
    </row>
    <row r="1820" s="1" customFormat="1" ht="12.75">
      <c r="B1820" s="110"/>
    </row>
    <row r="1821" s="1" customFormat="1" ht="12.75">
      <c r="B1821" s="110"/>
    </row>
    <row r="1822" s="1" customFormat="1" ht="12.75">
      <c r="B1822" s="110"/>
    </row>
    <row r="1823" s="1" customFormat="1" ht="12.75">
      <c r="B1823" s="110"/>
    </row>
    <row r="1824" s="1" customFormat="1" ht="12.75">
      <c r="B1824" s="110"/>
    </row>
    <row r="1825" s="1" customFormat="1" ht="12.75">
      <c r="B1825" s="110"/>
    </row>
    <row r="1826" s="1" customFormat="1" ht="12.75">
      <c r="B1826" s="110"/>
    </row>
    <row r="1827" s="1" customFormat="1" ht="12.75">
      <c r="B1827" s="110"/>
    </row>
    <row r="1828" s="1" customFormat="1" ht="12.75">
      <c r="B1828" s="110"/>
    </row>
    <row r="1829" s="1" customFormat="1" ht="12.75">
      <c r="B1829" s="110"/>
    </row>
    <row r="1830" s="1" customFormat="1" ht="12.75">
      <c r="B1830" s="110"/>
    </row>
    <row r="1831" s="1" customFormat="1" ht="12.75">
      <c r="B1831" s="110"/>
    </row>
    <row r="1832" s="1" customFormat="1" ht="12.75">
      <c r="B1832" s="110"/>
    </row>
    <row r="1833" s="1" customFormat="1" ht="12.75">
      <c r="B1833" s="110"/>
    </row>
    <row r="1834" s="1" customFormat="1" ht="12.75">
      <c r="B1834" s="110"/>
    </row>
    <row r="1835" s="1" customFormat="1" ht="12.75">
      <c r="B1835" s="110"/>
    </row>
    <row r="1836" s="1" customFormat="1" ht="12.75">
      <c r="B1836" s="110"/>
    </row>
    <row r="1837" s="1" customFormat="1" ht="12.75">
      <c r="B1837" s="110"/>
    </row>
    <row r="1838" s="1" customFormat="1" ht="12.75">
      <c r="B1838" s="110"/>
    </row>
    <row r="1839" s="1" customFormat="1" ht="12.75">
      <c r="B1839" s="110"/>
    </row>
    <row r="1840" s="1" customFormat="1" ht="12.75">
      <c r="B1840" s="110"/>
    </row>
    <row r="1841" s="1" customFormat="1" ht="12.75">
      <c r="B1841" s="110"/>
    </row>
    <row r="1842" s="1" customFormat="1" ht="12.75">
      <c r="B1842" s="110"/>
    </row>
    <row r="1843" s="1" customFormat="1" ht="12.75">
      <c r="B1843" s="110"/>
    </row>
    <row r="1844" s="1" customFormat="1" ht="12.75">
      <c r="B1844" s="110"/>
    </row>
    <row r="1845" s="1" customFormat="1" ht="12.75">
      <c r="B1845" s="110"/>
    </row>
    <row r="1846" s="1" customFormat="1" ht="12.75">
      <c r="B1846" s="110"/>
    </row>
    <row r="1847" s="1" customFormat="1" ht="12.75">
      <c r="B1847" s="110"/>
    </row>
    <row r="1848" s="1" customFormat="1" ht="12.75">
      <c r="B1848" s="110"/>
    </row>
    <row r="1849" s="1" customFormat="1" ht="12.75">
      <c r="B1849" s="110"/>
    </row>
    <row r="1850" s="1" customFormat="1" ht="12.75">
      <c r="B1850" s="110"/>
    </row>
    <row r="1851" s="1" customFormat="1" ht="12.75">
      <c r="B1851" s="110"/>
    </row>
    <row r="1852" s="1" customFormat="1" ht="12.75">
      <c r="B1852" s="110"/>
    </row>
    <row r="1853" s="1" customFormat="1" ht="12.75">
      <c r="B1853" s="110"/>
    </row>
    <row r="1854" s="1" customFormat="1" ht="12.75">
      <c r="B1854" s="110"/>
    </row>
    <row r="1855" s="1" customFormat="1" ht="12.75">
      <c r="B1855" s="110"/>
    </row>
    <row r="1856" s="1" customFormat="1" ht="12.75">
      <c r="B1856" s="110"/>
    </row>
    <row r="1857" s="1" customFormat="1" ht="12.75">
      <c r="B1857" s="110"/>
    </row>
    <row r="1858" s="1" customFormat="1" ht="12.75">
      <c r="B1858" s="110"/>
    </row>
    <row r="1859" s="1" customFormat="1" ht="12.75">
      <c r="B1859" s="110"/>
    </row>
    <row r="1860" s="1" customFormat="1" ht="12.75">
      <c r="B1860" s="110"/>
    </row>
    <row r="1861" s="1" customFormat="1" ht="12.75">
      <c r="B1861" s="110"/>
    </row>
    <row r="1862" s="1" customFormat="1" ht="12.75">
      <c r="B1862" s="110"/>
    </row>
    <row r="1863" s="1" customFormat="1" ht="12.75">
      <c r="B1863" s="110"/>
    </row>
    <row r="1864" s="1" customFormat="1" ht="12.75">
      <c r="B1864" s="110"/>
    </row>
    <row r="1865" s="1" customFormat="1" ht="12.75">
      <c r="B1865" s="110"/>
    </row>
    <row r="1866" s="1" customFormat="1" ht="12.75">
      <c r="B1866" s="110"/>
    </row>
    <row r="1867" s="1" customFormat="1" ht="12.75">
      <c r="B1867" s="110"/>
    </row>
    <row r="1868" s="1" customFormat="1" ht="12.75">
      <c r="B1868" s="110"/>
    </row>
    <row r="1869" s="1" customFormat="1" ht="12.75">
      <c r="B1869" s="110"/>
    </row>
    <row r="1870" s="1" customFormat="1" ht="12.75">
      <c r="B1870" s="110"/>
    </row>
    <row r="1871" s="1" customFormat="1" ht="12.75">
      <c r="B1871" s="110"/>
    </row>
    <row r="1872" s="1" customFormat="1" ht="12.75">
      <c r="B1872" s="110"/>
    </row>
    <row r="1873" s="1" customFormat="1" ht="12.75">
      <c r="B1873" s="110"/>
    </row>
    <row r="1874" s="1" customFormat="1" ht="12.75">
      <c r="B1874" s="110"/>
    </row>
    <row r="1875" s="1" customFormat="1" ht="12.75">
      <c r="B1875" s="110"/>
    </row>
    <row r="1876" s="1" customFormat="1" ht="12.75">
      <c r="B1876" s="110"/>
    </row>
    <row r="1877" s="1" customFormat="1" ht="12.75">
      <c r="B1877" s="110"/>
    </row>
    <row r="1878" s="1" customFormat="1" ht="12.75">
      <c r="B1878" s="110"/>
    </row>
    <row r="1879" s="1" customFormat="1" ht="12.75">
      <c r="B1879" s="110"/>
    </row>
    <row r="1880" s="1" customFormat="1" ht="12.75">
      <c r="B1880" s="110"/>
    </row>
    <row r="1881" s="1" customFormat="1" ht="12.75">
      <c r="B1881" s="110"/>
    </row>
    <row r="1882" s="1" customFormat="1" ht="12.75">
      <c r="B1882" s="110"/>
    </row>
    <row r="1883" s="1" customFormat="1" ht="12.75">
      <c r="B1883" s="110"/>
    </row>
    <row r="1884" s="1" customFormat="1" ht="12.75">
      <c r="B1884" s="110"/>
    </row>
    <row r="1885" s="1" customFormat="1" ht="12.75">
      <c r="B1885" s="110"/>
    </row>
    <row r="1886" s="1" customFormat="1" ht="12.75">
      <c r="B1886" s="110"/>
    </row>
    <row r="1887" s="1" customFormat="1" ht="12.75">
      <c r="B1887" s="110"/>
    </row>
    <row r="1888" s="1" customFormat="1" ht="12.75">
      <c r="B1888" s="110"/>
    </row>
    <row r="1889" s="1" customFormat="1" ht="12.75">
      <c r="B1889" s="110"/>
    </row>
    <row r="1890" s="1" customFormat="1" ht="12.75">
      <c r="B1890" s="110"/>
    </row>
    <row r="1891" s="1" customFormat="1" ht="12.75">
      <c r="B1891" s="110"/>
    </row>
    <row r="1892" s="1" customFormat="1" ht="12.75">
      <c r="B1892" s="110"/>
    </row>
    <row r="1893" s="1" customFormat="1" ht="12.75">
      <c r="B1893" s="110"/>
    </row>
    <row r="1894" s="1" customFormat="1" ht="12.75">
      <c r="B1894" s="110"/>
    </row>
    <row r="1895" s="1" customFormat="1" ht="12.75">
      <c r="B1895" s="110"/>
    </row>
    <row r="1896" s="1" customFormat="1" ht="12.75">
      <c r="B1896" s="110"/>
    </row>
    <row r="1897" s="1" customFormat="1" ht="12.75">
      <c r="B1897" s="110"/>
    </row>
    <row r="1898" s="1" customFormat="1" ht="12.75">
      <c r="B1898" s="110"/>
    </row>
    <row r="1899" s="1" customFormat="1" ht="12.75">
      <c r="B1899" s="110"/>
    </row>
    <row r="1900" s="1" customFormat="1" ht="12.75">
      <c r="B1900" s="110"/>
    </row>
    <row r="1901" s="1" customFormat="1" ht="12.75">
      <c r="B1901" s="110"/>
    </row>
    <row r="1902" s="1" customFormat="1" ht="12.75">
      <c r="B1902" s="110"/>
    </row>
    <row r="1903" s="1" customFormat="1" ht="12.75">
      <c r="B1903" s="110"/>
    </row>
    <row r="1904" s="1" customFormat="1" ht="12.75">
      <c r="B1904" s="110"/>
    </row>
    <row r="1905" s="1" customFormat="1" ht="12.75">
      <c r="B1905" s="110"/>
    </row>
    <row r="1906" s="1" customFormat="1" ht="12.75">
      <c r="B1906" s="110"/>
    </row>
    <row r="1907" s="1" customFormat="1" ht="12.75">
      <c r="B1907" s="110"/>
    </row>
    <row r="1908" s="1" customFormat="1" ht="12.75">
      <c r="B1908" s="110"/>
    </row>
    <row r="1909" s="1" customFormat="1" ht="12.75">
      <c r="B1909" s="110"/>
    </row>
    <row r="1910" s="1" customFormat="1" ht="12.75">
      <c r="B1910" s="110"/>
    </row>
    <row r="1911" s="1" customFormat="1" ht="12.75">
      <c r="B1911" s="110"/>
    </row>
    <row r="1912" s="1" customFormat="1" ht="12.75">
      <c r="B1912" s="110"/>
    </row>
    <row r="1913" s="1" customFormat="1" ht="12.75">
      <c r="B1913" s="110"/>
    </row>
    <row r="1914" s="1" customFormat="1" ht="12.75">
      <c r="B1914" s="110"/>
    </row>
    <row r="1915" s="1" customFormat="1" ht="12.75">
      <c r="B1915" s="110"/>
    </row>
    <row r="1916" s="1" customFormat="1" ht="12.75">
      <c r="B1916" s="110"/>
    </row>
    <row r="1917" s="1" customFormat="1" ht="12.75">
      <c r="B1917" s="110"/>
    </row>
    <row r="1918" s="1" customFormat="1" ht="12.75">
      <c r="B1918" s="110"/>
    </row>
    <row r="1919" s="1" customFormat="1" ht="12.75">
      <c r="B1919" s="110"/>
    </row>
    <row r="1920" s="1" customFormat="1" ht="12.75">
      <c r="B1920" s="110"/>
    </row>
    <row r="1921" s="1" customFormat="1" ht="12.75">
      <c r="B1921" s="110"/>
    </row>
    <row r="1922" s="1" customFormat="1" ht="12.75">
      <c r="B1922" s="110"/>
    </row>
    <row r="1923" s="1" customFormat="1" ht="12.75">
      <c r="B1923" s="110"/>
    </row>
    <row r="1924" s="1" customFormat="1" ht="12.75">
      <c r="B1924" s="110"/>
    </row>
    <row r="1925" s="1" customFormat="1" ht="12.75">
      <c r="B1925" s="110"/>
    </row>
    <row r="1926" s="1" customFormat="1" ht="12.75">
      <c r="B1926" s="110"/>
    </row>
    <row r="1927" s="1" customFormat="1" ht="12.75">
      <c r="B1927" s="110"/>
    </row>
    <row r="1928" s="1" customFormat="1" ht="12.75">
      <c r="B1928" s="110"/>
    </row>
    <row r="1929" s="1" customFormat="1" ht="12.75">
      <c r="B1929" s="110"/>
    </row>
    <row r="1930" s="1" customFormat="1" ht="12.75">
      <c r="B1930" s="110"/>
    </row>
    <row r="1931" s="1" customFormat="1" ht="12.75">
      <c r="B1931" s="110"/>
    </row>
    <row r="1932" s="1" customFormat="1" ht="12.75">
      <c r="B1932" s="110"/>
    </row>
    <row r="1933" s="1" customFormat="1" ht="12.75">
      <c r="B1933" s="110"/>
    </row>
    <row r="1934" s="1" customFormat="1" ht="12.75">
      <c r="B1934" s="110"/>
    </row>
    <row r="1935" s="1" customFormat="1" ht="12.75">
      <c r="B1935" s="110"/>
    </row>
    <row r="1936" s="1" customFormat="1" ht="12.75">
      <c r="B1936" s="110"/>
    </row>
    <row r="1937" s="1" customFormat="1" ht="12.75">
      <c r="B1937" s="110"/>
    </row>
    <row r="1938" s="1" customFormat="1" ht="12.75">
      <c r="B1938" s="110"/>
    </row>
    <row r="1939" s="1" customFormat="1" ht="12.75">
      <c r="B1939" s="110"/>
    </row>
    <row r="1940" s="1" customFormat="1" ht="12.75">
      <c r="B1940" s="110"/>
    </row>
    <row r="1941" s="1" customFormat="1" ht="12.75">
      <c r="B1941" s="110"/>
    </row>
    <row r="1942" s="1" customFormat="1" ht="12.75">
      <c r="B1942" s="110"/>
    </row>
    <row r="1943" s="1" customFormat="1" ht="12.75">
      <c r="B1943" s="110"/>
    </row>
    <row r="1944" s="1" customFormat="1" ht="12.75">
      <c r="B1944" s="110"/>
    </row>
    <row r="1945" s="1" customFormat="1" ht="12.75">
      <c r="B1945" s="110"/>
    </row>
    <row r="1946" s="1" customFormat="1" ht="12.75">
      <c r="B1946" s="110"/>
    </row>
    <row r="1947" s="1" customFormat="1" ht="12.75">
      <c r="B1947" s="110"/>
    </row>
    <row r="1948" s="1" customFormat="1" ht="12.75">
      <c r="B1948" s="110"/>
    </row>
    <row r="1949" s="1" customFormat="1" ht="12.75">
      <c r="B1949" s="110"/>
    </row>
    <row r="1950" s="1" customFormat="1" ht="12.75">
      <c r="B1950" s="110"/>
    </row>
    <row r="1951" s="1" customFormat="1" ht="12.75">
      <c r="B1951" s="110"/>
    </row>
    <row r="1952" s="1" customFormat="1" ht="12.75">
      <c r="B1952" s="110"/>
    </row>
    <row r="1953" s="1" customFormat="1" ht="12.75">
      <c r="B1953" s="110"/>
    </row>
    <row r="1954" s="1" customFormat="1" ht="12.75">
      <c r="B1954" s="110"/>
    </row>
    <row r="1955" s="1" customFormat="1" ht="12.75">
      <c r="B1955" s="110"/>
    </row>
    <row r="1956" s="1" customFormat="1" ht="12.75">
      <c r="B1956" s="110"/>
    </row>
    <row r="1957" s="1" customFormat="1" ht="12.75">
      <c r="B1957" s="110"/>
    </row>
    <row r="1958" s="1" customFormat="1" ht="12.75">
      <c r="B1958" s="110"/>
    </row>
    <row r="1959" s="1" customFormat="1" ht="12.75">
      <c r="B1959" s="110"/>
    </row>
    <row r="1960" s="1" customFormat="1" ht="12.75">
      <c r="B1960" s="110"/>
    </row>
    <row r="1961" s="1" customFormat="1" ht="12.75">
      <c r="B1961" s="110"/>
    </row>
    <row r="1962" s="1" customFormat="1" ht="12.75">
      <c r="B1962" s="110"/>
    </row>
    <row r="1963" s="1" customFormat="1" ht="12.75">
      <c r="B1963" s="110"/>
    </row>
    <row r="1964" s="1" customFormat="1" ht="12.75">
      <c r="B1964" s="110"/>
    </row>
    <row r="1965" s="1" customFormat="1" ht="12.75">
      <c r="B1965" s="110"/>
    </row>
    <row r="1966" s="1" customFormat="1" ht="12.75">
      <c r="B1966" s="110"/>
    </row>
    <row r="1967" s="1" customFormat="1" ht="12.75">
      <c r="B1967" s="110"/>
    </row>
    <row r="1968" s="1" customFormat="1" ht="12.75">
      <c r="B1968" s="110"/>
    </row>
    <row r="1969" s="1" customFormat="1" ht="12.75">
      <c r="B1969" s="110"/>
    </row>
    <row r="1970" s="1" customFormat="1" ht="12.75">
      <c r="B1970" s="110"/>
    </row>
    <row r="1971" s="1" customFormat="1" ht="12.75">
      <c r="B1971" s="110"/>
    </row>
    <row r="1972" s="1" customFormat="1" ht="12.75">
      <c r="B1972" s="110"/>
    </row>
    <row r="1973" s="1" customFormat="1" ht="12.75">
      <c r="B1973" s="110"/>
    </row>
    <row r="1974" s="1" customFormat="1" ht="12.75">
      <c r="B1974" s="110"/>
    </row>
    <row r="1975" s="1" customFormat="1" ht="12.75">
      <c r="B1975" s="110"/>
    </row>
    <row r="1976" s="1" customFormat="1" ht="12.75">
      <c r="B1976" s="110"/>
    </row>
    <row r="1977" s="1" customFormat="1" ht="12.75">
      <c r="B1977" s="110"/>
    </row>
    <row r="1978" s="1" customFormat="1" ht="12.75">
      <c r="B1978" s="110"/>
    </row>
    <row r="1979" s="1" customFormat="1" ht="12.75">
      <c r="B1979" s="110"/>
    </row>
    <row r="1980" s="1" customFormat="1" ht="12.75">
      <c r="B1980" s="110"/>
    </row>
    <row r="1981" s="1" customFormat="1" ht="12.75">
      <c r="B1981" s="110"/>
    </row>
    <row r="1982" s="1" customFormat="1" ht="12.75">
      <c r="B1982" s="110"/>
    </row>
    <row r="1983" s="1" customFormat="1" ht="12.75">
      <c r="B1983" s="110"/>
    </row>
    <row r="1984" s="1" customFormat="1" ht="12.75">
      <c r="B1984" s="110"/>
    </row>
    <row r="1985" s="1" customFormat="1" ht="12.75">
      <c r="B1985" s="110"/>
    </row>
    <row r="1986" s="1" customFormat="1" ht="12.75">
      <c r="B1986" s="110"/>
    </row>
    <row r="1987" s="1" customFormat="1" ht="12.75">
      <c r="B1987" s="110"/>
    </row>
    <row r="1988" s="1" customFormat="1" ht="12.75">
      <c r="B1988" s="110"/>
    </row>
    <row r="1989" s="1" customFormat="1" ht="12.75">
      <c r="B1989" s="110"/>
    </row>
    <row r="1990" s="1" customFormat="1" ht="12.75">
      <c r="B1990" s="110"/>
    </row>
    <row r="1991" s="1" customFormat="1" ht="12.75">
      <c r="B1991" s="110"/>
    </row>
    <row r="1992" s="1" customFormat="1" ht="12.75">
      <c r="B1992" s="110"/>
    </row>
    <row r="1993" s="1" customFormat="1" ht="12.75">
      <c r="B1993" s="110"/>
    </row>
    <row r="1994" s="1" customFormat="1" ht="12.75">
      <c r="B1994" s="110"/>
    </row>
    <row r="1995" s="1" customFormat="1" ht="12.75">
      <c r="B1995" s="110"/>
    </row>
    <row r="1996" s="1" customFormat="1" ht="12.75">
      <c r="B1996" s="110"/>
    </row>
    <row r="1997" s="1" customFormat="1" ht="12.75">
      <c r="B1997" s="110"/>
    </row>
    <row r="1998" s="1" customFormat="1" ht="12.75">
      <c r="B1998" s="110"/>
    </row>
    <row r="1999" s="1" customFormat="1" ht="12.75">
      <c r="B1999" s="110"/>
    </row>
    <row r="2000" s="1" customFormat="1" ht="12.75">
      <c r="B2000" s="110"/>
    </row>
    <row r="2001" s="1" customFormat="1" ht="12.75">
      <c r="B2001" s="110"/>
    </row>
    <row r="2002" s="1" customFormat="1" ht="12.75">
      <c r="B2002" s="110"/>
    </row>
    <row r="2003" s="1" customFormat="1" ht="12.75">
      <c r="B2003" s="110"/>
    </row>
    <row r="2004" s="1" customFormat="1" ht="12.75">
      <c r="B2004" s="110"/>
    </row>
    <row r="2005" s="1" customFormat="1" ht="12.75">
      <c r="B2005" s="110"/>
    </row>
    <row r="2006" s="1" customFormat="1" ht="12.75">
      <c r="B2006" s="110"/>
    </row>
    <row r="2007" s="1" customFormat="1" ht="12.75">
      <c r="B2007" s="110"/>
    </row>
    <row r="2008" s="1" customFormat="1" ht="12.75">
      <c r="B2008" s="110"/>
    </row>
    <row r="2009" s="1" customFormat="1" ht="12.75">
      <c r="B2009" s="110"/>
    </row>
    <row r="2010" s="1" customFormat="1" ht="12.75">
      <c r="B2010" s="110"/>
    </row>
    <row r="2011" s="1" customFormat="1" ht="12.75">
      <c r="B2011" s="110"/>
    </row>
    <row r="2012" s="1" customFormat="1" ht="12.75">
      <c r="B2012" s="110"/>
    </row>
    <row r="2013" s="1" customFormat="1" ht="12.75">
      <c r="B2013" s="110"/>
    </row>
    <row r="2014" s="1" customFormat="1" ht="12.75">
      <c r="B2014" s="110"/>
    </row>
    <row r="2015" s="1" customFormat="1" ht="12.75">
      <c r="B2015" s="110"/>
    </row>
    <row r="2016" s="1" customFormat="1" ht="12.75">
      <c r="B2016" s="110"/>
    </row>
    <row r="2017" s="1" customFormat="1" ht="12.75">
      <c r="B2017" s="110"/>
    </row>
    <row r="2018" s="1" customFormat="1" ht="12.75">
      <c r="B2018" s="110"/>
    </row>
    <row r="2019" s="1" customFormat="1" ht="12.75">
      <c r="B2019" s="110"/>
    </row>
    <row r="2020" s="1" customFormat="1" ht="12.75">
      <c r="B2020" s="110"/>
    </row>
    <row r="2021" s="1" customFormat="1" ht="12.75">
      <c r="B2021" s="110"/>
    </row>
    <row r="2022" s="1" customFormat="1" ht="12.75">
      <c r="B2022" s="110"/>
    </row>
    <row r="2023" s="1" customFormat="1" ht="12.75">
      <c r="B2023" s="110"/>
    </row>
    <row r="2024" s="1" customFormat="1" ht="12.75">
      <c r="B2024" s="110"/>
    </row>
    <row r="2025" s="1" customFormat="1" ht="12.75">
      <c r="B2025" s="110"/>
    </row>
    <row r="2026" s="1" customFormat="1" ht="12.75">
      <c r="B2026" s="110"/>
    </row>
    <row r="2027" s="1" customFormat="1" ht="12.75">
      <c r="B2027" s="110"/>
    </row>
    <row r="2028" s="1" customFormat="1" ht="12.75">
      <c r="B2028" s="110"/>
    </row>
    <row r="2029" s="1" customFormat="1" ht="12.75">
      <c r="B2029" s="110"/>
    </row>
    <row r="2030" s="1" customFormat="1" ht="12.75">
      <c r="B2030" s="110"/>
    </row>
    <row r="2031" s="1" customFormat="1" ht="12.75">
      <c r="B2031" s="110"/>
    </row>
    <row r="2032" s="1" customFormat="1" ht="12.75">
      <c r="B2032" s="110"/>
    </row>
    <row r="2033" s="1" customFormat="1" ht="12.75">
      <c r="B2033" s="110"/>
    </row>
    <row r="2034" s="1" customFormat="1" ht="12.75">
      <c r="B2034" s="110"/>
    </row>
    <row r="2035" s="1" customFormat="1" ht="12.75">
      <c r="B2035" s="110"/>
    </row>
    <row r="2036" s="1" customFormat="1" ht="12.75">
      <c r="B2036" s="110"/>
    </row>
    <row r="2037" s="1" customFormat="1" ht="12.75">
      <c r="B2037" s="110"/>
    </row>
    <row r="2038" s="1" customFormat="1" ht="12.75">
      <c r="B2038" s="110"/>
    </row>
    <row r="2039" s="1" customFormat="1" ht="12.75">
      <c r="B2039" s="110"/>
    </row>
    <row r="2040" s="1" customFormat="1" ht="12.75">
      <c r="B2040" s="110"/>
    </row>
    <row r="2041" s="1" customFormat="1" ht="12.75">
      <c r="B2041" s="110"/>
    </row>
    <row r="2042" s="1" customFormat="1" ht="12.75">
      <c r="B2042" s="110"/>
    </row>
    <row r="2043" s="1" customFormat="1" ht="12.75">
      <c r="B2043" s="110"/>
    </row>
    <row r="2044" s="1" customFormat="1" ht="12.75">
      <c r="B2044" s="110"/>
    </row>
    <row r="2045" s="1" customFormat="1" ht="12.75">
      <c r="B2045" s="110"/>
    </row>
    <row r="2046" s="1" customFormat="1" ht="12.75">
      <c r="B2046" s="110"/>
    </row>
    <row r="2047" s="1" customFormat="1" ht="12.75">
      <c r="B2047" s="110"/>
    </row>
    <row r="2048" s="1" customFormat="1" ht="12.75">
      <c r="B2048" s="110"/>
    </row>
    <row r="2049" s="1" customFormat="1" ht="12.75">
      <c r="B2049" s="110"/>
    </row>
    <row r="2050" s="1" customFormat="1" ht="12.75">
      <c r="B2050" s="110"/>
    </row>
    <row r="2051" s="1" customFormat="1" ht="12.75">
      <c r="B2051" s="110"/>
    </row>
    <row r="2052" s="1" customFormat="1" ht="12.75">
      <c r="B2052" s="110"/>
    </row>
    <row r="2053" s="1" customFormat="1" ht="12.75">
      <c r="B2053" s="110"/>
    </row>
    <row r="2054" s="1" customFormat="1" ht="12.75">
      <c r="B2054" s="110"/>
    </row>
    <row r="2055" s="1" customFormat="1" ht="12.75">
      <c r="B2055" s="110"/>
    </row>
    <row r="2056" s="1" customFormat="1" ht="12.75">
      <c r="B2056" s="110"/>
    </row>
    <row r="2057" s="1" customFormat="1" ht="12.75">
      <c r="B2057" s="110"/>
    </row>
    <row r="2058" s="1" customFormat="1" ht="12.75">
      <c r="B2058" s="110"/>
    </row>
    <row r="2059" s="1" customFormat="1" ht="12.75">
      <c r="B2059" s="110"/>
    </row>
    <row r="2060" s="1" customFormat="1" ht="12.75">
      <c r="B2060" s="110"/>
    </row>
    <row r="2061" s="1" customFormat="1" ht="12.75">
      <c r="B2061" s="110"/>
    </row>
    <row r="2062" s="1" customFormat="1" ht="12.75">
      <c r="B2062" s="110"/>
    </row>
    <row r="2063" s="1" customFormat="1" ht="12.75">
      <c r="B2063" s="110"/>
    </row>
    <row r="2064" s="1" customFormat="1" ht="12.75">
      <c r="B2064" s="110"/>
    </row>
    <row r="2065" s="1" customFormat="1" ht="12.75">
      <c r="B2065" s="110"/>
    </row>
    <row r="2066" s="1" customFormat="1" ht="12.75">
      <c r="B2066" s="110"/>
    </row>
    <row r="2067" s="1" customFormat="1" ht="12.75">
      <c r="B2067" s="110"/>
    </row>
    <row r="2068" s="1" customFormat="1" ht="12.75">
      <c r="B2068" s="110"/>
    </row>
    <row r="2069" s="1" customFormat="1" ht="12.75">
      <c r="B2069" s="110"/>
    </row>
    <row r="2070" s="1" customFormat="1" ht="12.75">
      <c r="B2070" s="110"/>
    </row>
    <row r="2071" s="1" customFormat="1" ht="12.75">
      <c r="B2071" s="110"/>
    </row>
    <row r="2072" s="1" customFormat="1" ht="12.75">
      <c r="B2072" s="110"/>
    </row>
    <row r="2073" s="1" customFormat="1" ht="12.75">
      <c r="B2073" s="110"/>
    </row>
    <row r="2074" s="1" customFormat="1" ht="12.75">
      <c r="B2074" s="110"/>
    </row>
    <row r="2075" s="1" customFormat="1" ht="12.75">
      <c r="B2075" s="110"/>
    </row>
    <row r="2076" s="1" customFormat="1" ht="12.75">
      <c r="B2076" s="110"/>
    </row>
    <row r="2077" s="1" customFormat="1" ht="12.75">
      <c r="B2077" s="110"/>
    </row>
    <row r="2078" s="1" customFormat="1" ht="12.75">
      <c r="B2078" s="110"/>
    </row>
    <row r="2079" s="1" customFormat="1" ht="12.75">
      <c r="B2079" s="110"/>
    </row>
    <row r="2080" s="1" customFormat="1" ht="12.75">
      <c r="B2080" s="110"/>
    </row>
    <row r="2081" s="1" customFormat="1" ht="12.75">
      <c r="B2081" s="110"/>
    </row>
    <row r="2082" s="1" customFormat="1" ht="12.75">
      <c r="B2082" s="110"/>
    </row>
    <row r="2083" s="1" customFormat="1" ht="12.75">
      <c r="B2083" s="110"/>
    </row>
    <row r="2084" s="1" customFormat="1" ht="12.75">
      <c r="B2084" s="110"/>
    </row>
    <row r="2085" s="1" customFormat="1" ht="12.75">
      <c r="B2085" s="110"/>
    </row>
    <row r="2086" s="1" customFormat="1" ht="12.75">
      <c r="B2086" s="110"/>
    </row>
    <row r="2087" s="1" customFormat="1" ht="12.75">
      <c r="B2087" s="110"/>
    </row>
    <row r="2088" s="1" customFormat="1" ht="12.75">
      <c r="B2088" s="110"/>
    </row>
    <row r="2089" s="1" customFormat="1" ht="12.75">
      <c r="B2089" s="110"/>
    </row>
    <row r="2090" s="1" customFormat="1" ht="12.75">
      <c r="B2090" s="110"/>
    </row>
    <row r="2091" s="1" customFormat="1" ht="12.75">
      <c r="B2091" s="110"/>
    </row>
    <row r="2092" s="1" customFormat="1" ht="12.75">
      <c r="B2092" s="110"/>
    </row>
    <row r="2093" s="1" customFormat="1" ht="12.75">
      <c r="B2093" s="110"/>
    </row>
    <row r="2094" s="1" customFormat="1" ht="12.75">
      <c r="B2094" s="110"/>
    </row>
    <row r="2095" s="1" customFormat="1" ht="12.75">
      <c r="B2095" s="110"/>
    </row>
    <row r="2096" s="1" customFormat="1" ht="12.75">
      <c r="B2096" s="110"/>
    </row>
    <row r="2097" s="1" customFormat="1" ht="12.75">
      <c r="B2097" s="110"/>
    </row>
    <row r="2098" s="1" customFormat="1" ht="12.75">
      <c r="B2098" s="110"/>
    </row>
    <row r="2099" s="1" customFormat="1" ht="12.75">
      <c r="B2099" s="110"/>
    </row>
    <row r="2100" s="1" customFormat="1" ht="12.75">
      <c r="B2100" s="110"/>
    </row>
    <row r="2101" s="1" customFormat="1" ht="12.75">
      <c r="B2101" s="110"/>
    </row>
    <row r="2102" s="1" customFormat="1" ht="12.75">
      <c r="B2102" s="110"/>
    </row>
    <row r="2103" s="1" customFormat="1" ht="12.75">
      <c r="B2103" s="110"/>
    </row>
    <row r="2104" s="1" customFormat="1" ht="12.75">
      <c r="B2104" s="110"/>
    </row>
    <row r="2105" s="1" customFormat="1" ht="12.75">
      <c r="B2105" s="110"/>
    </row>
    <row r="2106" s="1" customFormat="1" ht="12.75">
      <c r="B2106" s="110"/>
    </row>
    <row r="2107" s="1" customFormat="1" ht="12.75">
      <c r="B2107" s="110"/>
    </row>
    <row r="2108" s="1" customFormat="1" ht="12.75">
      <c r="B2108" s="110"/>
    </row>
    <row r="2109" s="1" customFormat="1" ht="12.75">
      <c r="B2109" s="110"/>
    </row>
    <row r="2110" s="1" customFormat="1" ht="12.75">
      <c r="B2110" s="110"/>
    </row>
    <row r="2111" s="1" customFormat="1" ht="12.75">
      <c r="B2111" s="110"/>
    </row>
    <row r="2112" s="1" customFormat="1" ht="12.75">
      <c r="B2112" s="110"/>
    </row>
    <row r="2113" s="1" customFormat="1" ht="12.75">
      <c r="B2113" s="110"/>
    </row>
    <row r="2114" s="1" customFormat="1" ht="12.75">
      <c r="B2114" s="110"/>
    </row>
    <row r="2115" s="1" customFormat="1" ht="12.75">
      <c r="B2115" s="110"/>
    </row>
    <row r="2116" s="1" customFormat="1" ht="12.75">
      <c r="B2116" s="110"/>
    </row>
    <row r="2117" s="1" customFormat="1" ht="12.75">
      <c r="B2117" s="110"/>
    </row>
    <row r="2118" s="1" customFormat="1" ht="12.75">
      <c r="B2118" s="110"/>
    </row>
    <row r="2119" s="1" customFormat="1" ht="12.75">
      <c r="B2119" s="110"/>
    </row>
    <row r="2120" s="1" customFormat="1" ht="12.75">
      <c r="B2120" s="110"/>
    </row>
    <row r="2121" s="1" customFormat="1" ht="12.75">
      <c r="B2121" s="110"/>
    </row>
    <row r="2122" s="1" customFormat="1" ht="12.75">
      <c r="B2122" s="110"/>
    </row>
    <row r="2123" s="1" customFormat="1" ht="12.75">
      <c r="B2123" s="110"/>
    </row>
    <row r="2124" s="1" customFormat="1" ht="12.75">
      <c r="B2124" s="110"/>
    </row>
    <row r="2125" s="1" customFormat="1" ht="12.75">
      <c r="B2125" s="110"/>
    </row>
    <row r="2126" s="1" customFormat="1" ht="12.75">
      <c r="B2126" s="110"/>
    </row>
    <row r="2127" s="1" customFormat="1" ht="12.75">
      <c r="B2127" s="110"/>
    </row>
    <row r="2128" s="1" customFormat="1" ht="12.75">
      <c r="B2128" s="110"/>
    </row>
    <row r="2129" s="1" customFormat="1" ht="12.75">
      <c r="B2129" s="110"/>
    </row>
    <row r="2130" s="1" customFormat="1" ht="12.75">
      <c r="B2130" s="110"/>
    </row>
    <row r="2131" s="1" customFormat="1" ht="12.75">
      <c r="B2131" s="110"/>
    </row>
    <row r="2132" s="1" customFormat="1" ht="12.75">
      <c r="B2132" s="110"/>
    </row>
    <row r="2133" s="1" customFormat="1" ht="12.75">
      <c r="B2133" s="110"/>
    </row>
    <row r="2134" s="1" customFormat="1" ht="12.75">
      <c r="B2134" s="110"/>
    </row>
    <row r="2135" s="1" customFormat="1" ht="12.75">
      <c r="B2135" s="110"/>
    </row>
    <row r="2136" s="1" customFormat="1" ht="12.75">
      <c r="B2136" s="110"/>
    </row>
    <row r="2137" s="1" customFormat="1" ht="12.75">
      <c r="B2137" s="110"/>
    </row>
    <row r="2138" s="1" customFormat="1" ht="12.75">
      <c r="B2138" s="110"/>
    </row>
    <row r="2139" s="1" customFormat="1" ht="12.75">
      <c r="B2139" s="110"/>
    </row>
    <row r="2140" s="1" customFormat="1" ht="12.75">
      <c r="B2140" s="110"/>
    </row>
    <row r="2141" s="1" customFormat="1" ht="12.75">
      <c r="B2141" s="110"/>
    </row>
    <row r="2142" s="1" customFormat="1" ht="12.75">
      <c r="B2142" s="110"/>
    </row>
    <row r="2143" s="1" customFormat="1" ht="12.75">
      <c r="B2143" s="110"/>
    </row>
    <row r="2144" s="1" customFormat="1" ht="12.75">
      <c r="B2144" s="110"/>
    </row>
    <row r="2145" s="1" customFormat="1" ht="12.75">
      <c r="B2145" s="110"/>
    </row>
    <row r="2146" s="1" customFormat="1" ht="12.75">
      <c r="B2146" s="110"/>
    </row>
    <row r="2147" s="1" customFormat="1" ht="12.75">
      <c r="B2147" s="110"/>
    </row>
    <row r="2148" s="1" customFormat="1" ht="12.75">
      <c r="B2148" s="110"/>
    </row>
    <row r="2149" s="1" customFormat="1" ht="12.75">
      <c r="B2149" s="110"/>
    </row>
    <row r="2150" s="1" customFormat="1" ht="12.75">
      <c r="B2150" s="110"/>
    </row>
    <row r="2151" s="1" customFormat="1" ht="12.75">
      <c r="B2151" s="110"/>
    </row>
    <row r="2152" s="1" customFormat="1" ht="12.75">
      <c r="B2152" s="110"/>
    </row>
    <row r="2153" s="1" customFormat="1" ht="12.75">
      <c r="B2153" s="110"/>
    </row>
    <row r="2154" s="1" customFormat="1" ht="12.75">
      <c r="B2154" s="110"/>
    </row>
    <row r="2155" s="1" customFormat="1" ht="12.75">
      <c r="B2155" s="110"/>
    </row>
    <row r="2156" s="1" customFormat="1" ht="12.75">
      <c r="B2156" s="110"/>
    </row>
    <row r="2157" s="1" customFormat="1" ht="12.75">
      <c r="B2157" s="110"/>
    </row>
    <row r="2158" s="1" customFormat="1" ht="12.75">
      <c r="B2158" s="110"/>
    </row>
    <row r="2159" s="1" customFormat="1" ht="12.75">
      <c r="B2159" s="110"/>
    </row>
    <row r="2160" s="1" customFormat="1" ht="12.75">
      <c r="B2160" s="110"/>
    </row>
    <row r="2161" s="1" customFormat="1" ht="12.75">
      <c r="B2161" s="110"/>
    </row>
    <row r="2162" s="1" customFormat="1" ht="12.75">
      <c r="B2162" s="110"/>
    </row>
    <row r="2163" s="1" customFormat="1" ht="12.75">
      <c r="B2163" s="110"/>
    </row>
    <row r="2164" s="1" customFormat="1" ht="12.75">
      <c r="B2164" s="110"/>
    </row>
    <row r="2165" s="1" customFormat="1" ht="12.75">
      <c r="B2165" s="110"/>
    </row>
    <row r="2166" s="1" customFormat="1" ht="12.75">
      <c r="B2166" s="110"/>
    </row>
    <row r="2167" s="1" customFormat="1" ht="12.75">
      <c r="B2167" s="110"/>
    </row>
    <row r="2168" s="1" customFormat="1" ht="12.75">
      <c r="B2168" s="110"/>
    </row>
    <row r="2169" s="1" customFormat="1" ht="12.75">
      <c r="B2169" s="110"/>
    </row>
    <row r="2170" s="1" customFormat="1" ht="12.75">
      <c r="B2170" s="110"/>
    </row>
    <row r="2171" s="1" customFormat="1" ht="12.75">
      <c r="B2171" s="110"/>
    </row>
    <row r="2172" s="1" customFormat="1" ht="12.75">
      <c r="B2172" s="110"/>
    </row>
    <row r="2173" s="1" customFormat="1" ht="12.75">
      <c r="B2173" s="110"/>
    </row>
    <row r="2174" s="1" customFormat="1" ht="12.75">
      <c r="B2174" s="110"/>
    </row>
    <row r="2175" s="1" customFormat="1" ht="12.75">
      <c r="B2175" s="110"/>
    </row>
    <row r="2176" s="1" customFormat="1" ht="12.75">
      <c r="B2176" s="110"/>
    </row>
    <row r="2177" s="1" customFormat="1" ht="12.75">
      <c r="B2177" s="110"/>
    </row>
    <row r="2178" s="1" customFormat="1" ht="12.75">
      <c r="B2178" s="110"/>
    </row>
    <row r="2179" s="1" customFormat="1" ht="12.75">
      <c r="B2179" s="110"/>
    </row>
    <row r="2180" s="1" customFormat="1" ht="12.75">
      <c r="B2180" s="110"/>
    </row>
    <row r="2181" s="1" customFormat="1" ht="12.75">
      <c r="B2181" s="110"/>
    </row>
    <row r="2182" s="1" customFormat="1" ht="12.75">
      <c r="B2182" s="110"/>
    </row>
    <row r="2183" s="1" customFormat="1" ht="12.75">
      <c r="B2183" s="110"/>
    </row>
    <row r="2184" s="1" customFormat="1" ht="12.75">
      <c r="B2184" s="110"/>
    </row>
    <row r="2185" s="1" customFormat="1" ht="12.75">
      <c r="B2185" s="110"/>
    </row>
    <row r="2186" s="1" customFormat="1" ht="12.75">
      <c r="B2186" s="110"/>
    </row>
    <row r="2187" s="1" customFormat="1" ht="12.75">
      <c r="B2187" s="110"/>
    </row>
    <row r="2188" s="1" customFormat="1" ht="12.75">
      <c r="B2188" s="110"/>
    </row>
    <row r="2189" s="1" customFormat="1" ht="12.75">
      <c r="B2189" s="110"/>
    </row>
    <row r="2190" s="1" customFormat="1" ht="12.75">
      <c r="B2190" s="110"/>
    </row>
    <row r="2191" s="1" customFormat="1" ht="12.75">
      <c r="B2191" s="110"/>
    </row>
    <row r="2192" s="1" customFormat="1" ht="12.75">
      <c r="B2192" s="110"/>
    </row>
    <row r="2193" s="1" customFormat="1" ht="12.75">
      <c r="B2193" s="110"/>
    </row>
    <row r="2194" s="1" customFormat="1" ht="12.75">
      <c r="B2194" s="110"/>
    </row>
    <row r="2195" s="1" customFormat="1" ht="12.75">
      <c r="B2195" s="110"/>
    </row>
    <row r="2196" s="1" customFormat="1" ht="12.75">
      <c r="B2196" s="110"/>
    </row>
    <row r="2197" s="1" customFormat="1" ht="12.75">
      <c r="B2197" s="110"/>
    </row>
    <row r="2198" s="1" customFormat="1" ht="12.75">
      <c r="B2198" s="110"/>
    </row>
    <row r="2199" s="1" customFormat="1" ht="12.75">
      <c r="B2199" s="110"/>
    </row>
    <row r="2200" s="1" customFormat="1" ht="12.75">
      <c r="B2200" s="110"/>
    </row>
    <row r="2201" s="1" customFormat="1" ht="12.75">
      <c r="B2201" s="110"/>
    </row>
    <row r="2202" s="1" customFormat="1" ht="12.75">
      <c r="B2202" s="110"/>
    </row>
    <row r="2203" s="1" customFormat="1" ht="12.75">
      <c r="B2203" s="110"/>
    </row>
    <row r="2204" s="1" customFormat="1" ht="12.75">
      <c r="B2204" s="110"/>
    </row>
    <row r="2205" s="1" customFormat="1" ht="12.75">
      <c r="B2205" s="110"/>
    </row>
    <row r="2206" s="1" customFormat="1" ht="12.75">
      <c r="B2206" s="110"/>
    </row>
    <row r="2207" s="1" customFormat="1" ht="12.75">
      <c r="B2207" s="110"/>
    </row>
    <row r="2208" s="1" customFormat="1" ht="12.75">
      <c r="B2208" s="110"/>
    </row>
    <row r="2209" s="1" customFormat="1" ht="12.75">
      <c r="B2209" s="110"/>
    </row>
    <row r="2210" s="1" customFormat="1" ht="12.75">
      <c r="B2210" s="110"/>
    </row>
    <row r="2211" s="1" customFormat="1" ht="12.75">
      <c r="B2211" s="110"/>
    </row>
    <row r="2212" s="1" customFormat="1" ht="12.75">
      <c r="B2212" s="110"/>
    </row>
    <row r="2213" s="1" customFormat="1" ht="12.75">
      <c r="B2213" s="110"/>
    </row>
    <row r="2214" s="1" customFormat="1" ht="12.75">
      <c r="B2214" s="110"/>
    </row>
    <row r="2215" s="1" customFormat="1" ht="12.75">
      <c r="B2215" s="110"/>
    </row>
    <row r="2216" s="1" customFormat="1" ht="12.75">
      <c r="B2216" s="110"/>
    </row>
    <row r="2217" s="1" customFormat="1" ht="12.75">
      <c r="B2217" s="110"/>
    </row>
    <row r="2218" s="1" customFormat="1" ht="12.75">
      <c r="B2218" s="110"/>
    </row>
    <row r="2219" s="1" customFormat="1" ht="12.75">
      <c r="B2219" s="110"/>
    </row>
    <row r="2220" s="1" customFormat="1" ht="12.75">
      <c r="B2220" s="110"/>
    </row>
    <row r="2221" s="1" customFormat="1" ht="12.75">
      <c r="B2221" s="110"/>
    </row>
    <row r="2222" s="1" customFormat="1" ht="12.75">
      <c r="B2222" s="110"/>
    </row>
    <row r="2223" s="1" customFormat="1" ht="12.75">
      <c r="B2223" s="110"/>
    </row>
    <row r="2224" s="1" customFormat="1" ht="12.75">
      <c r="B2224" s="110"/>
    </row>
    <row r="2225" s="1" customFormat="1" ht="12.75">
      <c r="B2225" s="110"/>
    </row>
    <row r="2226" s="1" customFormat="1" ht="12.75">
      <c r="B2226" s="110"/>
    </row>
    <row r="2227" s="1" customFormat="1" ht="12.75">
      <c r="B2227" s="110"/>
    </row>
    <row r="2228" s="1" customFormat="1" ht="12.75">
      <c r="B2228" s="110"/>
    </row>
    <row r="2229" s="1" customFormat="1" ht="12.75">
      <c r="B2229" s="110"/>
    </row>
    <row r="2230" s="1" customFormat="1" ht="12.75">
      <c r="B2230" s="110"/>
    </row>
    <row r="2231" s="1" customFormat="1" ht="12.75">
      <c r="B2231" s="110"/>
    </row>
    <row r="2232" s="1" customFormat="1" ht="12.75">
      <c r="B2232" s="110"/>
    </row>
    <row r="2233" s="1" customFormat="1" ht="12.75">
      <c r="B2233" s="110"/>
    </row>
    <row r="2234" s="1" customFormat="1" ht="12.75">
      <c r="B2234" s="110"/>
    </row>
    <row r="2235" s="1" customFormat="1" ht="12.75">
      <c r="B2235" s="110"/>
    </row>
    <row r="2236" s="1" customFormat="1" ht="12.75">
      <c r="B2236" s="110"/>
    </row>
    <row r="2237" s="1" customFormat="1" ht="12.75">
      <c r="B2237" s="110"/>
    </row>
    <row r="2238" s="1" customFormat="1" ht="12.75">
      <c r="B2238" s="110"/>
    </row>
    <row r="2239" s="1" customFormat="1" ht="12.75">
      <c r="B2239" s="110"/>
    </row>
    <row r="2240" s="1" customFormat="1" ht="12.75">
      <c r="B2240" s="110"/>
    </row>
    <row r="2241" s="1" customFormat="1" ht="12.75">
      <c r="B2241" s="110"/>
    </row>
    <row r="2242" s="1" customFormat="1" ht="12.75">
      <c r="B2242" s="110"/>
    </row>
    <row r="2243" s="1" customFormat="1" ht="12.75">
      <c r="B2243" s="110"/>
    </row>
    <row r="2244" s="1" customFormat="1" ht="12.75">
      <c r="B2244" s="110"/>
    </row>
    <row r="2245" s="1" customFormat="1" ht="12.75">
      <c r="B2245" s="110"/>
    </row>
    <row r="2246" s="1" customFormat="1" ht="12.75">
      <c r="B2246" s="110"/>
    </row>
    <row r="2247" s="1" customFormat="1" ht="12.75">
      <c r="B2247" s="110"/>
    </row>
    <row r="2248" s="1" customFormat="1" ht="12.75">
      <c r="B2248" s="110"/>
    </row>
    <row r="2249" s="1" customFormat="1" ht="12.75">
      <c r="B2249" s="110"/>
    </row>
    <row r="2250" s="1" customFormat="1" ht="12.75">
      <c r="B2250" s="110"/>
    </row>
    <row r="2251" s="1" customFormat="1" ht="12.75">
      <c r="B2251" s="110"/>
    </row>
    <row r="2252" s="1" customFormat="1" ht="12.75">
      <c r="B2252" s="110"/>
    </row>
    <row r="2253" s="1" customFormat="1" ht="12.75">
      <c r="B2253" s="110"/>
    </row>
    <row r="2254" s="1" customFormat="1" ht="12.75">
      <c r="B2254" s="110"/>
    </row>
    <row r="2255" s="1" customFormat="1" ht="12.75">
      <c r="B2255" s="110"/>
    </row>
    <row r="2256" s="1" customFormat="1" ht="12.75">
      <c r="B2256" s="110"/>
    </row>
    <row r="2257" s="1" customFormat="1" ht="12.75">
      <c r="B2257" s="110"/>
    </row>
    <row r="2258" s="1" customFormat="1" ht="12.75">
      <c r="B2258" s="110"/>
    </row>
    <row r="2259" s="1" customFormat="1" ht="12.75">
      <c r="B2259" s="110"/>
    </row>
    <row r="2260" s="1" customFormat="1" ht="12.75">
      <c r="B2260" s="110"/>
    </row>
    <row r="2261" s="1" customFormat="1" ht="12.75">
      <c r="B2261" s="110"/>
    </row>
    <row r="2262" s="1" customFormat="1" ht="12.75">
      <c r="B2262" s="110"/>
    </row>
    <row r="2263" s="1" customFormat="1" ht="12.75">
      <c r="B2263" s="110"/>
    </row>
    <row r="2264" s="1" customFormat="1" ht="12.75">
      <c r="B2264" s="110"/>
    </row>
    <row r="2265" s="1" customFormat="1" ht="12.75">
      <c r="B2265" s="110"/>
    </row>
    <row r="2266" s="1" customFormat="1" ht="12.75">
      <c r="B2266" s="110"/>
    </row>
    <row r="2267" s="1" customFormat="1" ht="12.75">
      <c r="B2267" s="110"/>
    </row>
    <row r="2268" s="1" customFormat="1" ht="12.75">
      <c r="B2268" s="110"/>
    </row>
    <row r="2269" s="1" customFormat="1" ht="12.75">
      <c r="B2269" s="110"/>
    </row>
    <row r="2270" s="1" customFormat="1" ht="12.75">
      <c r="B2270" s="110"/>
    </row>
    <row r="2271" s="1" customFormat="1" ht="12.75">
      <c r="B2271" s="110"/>
    </row>
    <row r="2272" s="1" customFormat="1" ht="12.75">
      <c r="B2272" s="110"/>
    </row>
    <row r="2273" s="1" customFormat="1" ht="12.75">
      <c r="B2273" s="110"/>
    </row>
    <row r="2274" s="1" customFormat="1" ht="12.75">
      <c r="B2274" s="110"/>
    </row>
    <row r="2275" s="1" customFormat="1" ht="12.75">
      <c r="B2275" s="110"/>
    </row>
    <row r="2276" s="1" customFormat="1" ht="12.75">
      <c r="B2276" s="110"/>
    </row>
    <row r="2277" s="1" customFormat="1" ht="12.75">
      <c r="B2277" s="110"/>
    </row>
    <row r="2278" s="1" customFormat="1" ht="12.75">
      <c r="B2278" s="110"/>
    </row>
    <row r="2279" s="1" customFormat="1" ht="12.75">
      <c r="B2279" s="110"/>
    </row>
    <row r="2280" s="1" customFormat="1" ht="12.75">
      <c r="B2280" s="110"/>
    </row>
    <row r="2281" s="1" customFormat="1" ht="12.75">
      <c r="B2281" s="110"/>
    </row>
    <row r="2282" s="1" customFormat="1" ht="12.75">
      <c r="B2282" s="110"/>
    </row>
    <row r="2283" s="1" customFormat="1" ht="12.75">
      <c r="B2283" s="110"/>
    </row>
    <row r="2284" s="1" customFormat="1" ht="12.75">
      <c r="B2284" s="110"/>
    </row>
    <row r="2285" s="1" customFormat="1" ht="12.75">
      <c r="B2285" s="110"/>
    </row>
    <row r="2286" s="1" customFormat="1" ht="12.75">
      <c r="B2286" s="110"/>
    </row>
    <row r="2287" s="1" customFormat="1" ht="12.75">
      <c r="B2287" s="110"/>
    </row>
    <row r="2288" s="1" customFormat="1" ht="12.75">
      <c r="B2288" s="110"/>
    </row>
    <row r="2289" s="1" customFormat="1" ht="12.75">
      <c r="B2289" s="110"/>
    </row>
    <row r="2290" s="1" customFormat="1" ht="12.75">
      <c r="B2290" s="110"/>
    </row>
    <row r="2291" s="1" customFormat="1" ht="12.75">
      <c r="B2291" s="110"/>
    </row>
    <row r="2292" s="1" customFormat="1" ht="12.75">
      <c r="B2292" s="110"/>
    </row>
    <row r="2293" s="1" customFormat="1" ht="12.75">
      <c r="B2293" s="110"/>
    </row>
    <row r="2294" s="1" customFormat="1" ht="12.75">
      <c r="B2294" s="110"/>
    </row>
    <row r="2295" s="1" customFormat="1" ht="12.75">
      <c r="B2295" s="110"/>
    </row>
    <row r="2296" s="1" customFormat="1" ht="12.75">
      <c r="B2296" s="110"/>
    </row>
    <row r="2297" s="1" customFormat="1" ht="12.75">
      <c r="B2297" s="110"/>
    </row>
    <row r="2298" s="1" customFormat="1" ht="12.75">
      <c r="B2298" s="110"/>
    </row>
    <row r="2299" s="1" customFormat="1" ht="12.75">
      <c r="B2299" s="110"/>
    </row>
    <row r="2300" s="1" customFormat="1" ht="12.75">
      <c r="B2300" s="110"/>
    </row>
    <row r="2301" s="1" customFormat="1" ht="12.75">
      <c r="B2301" s="110"/>
    </row>
    <row r="2302" s="1" customFormat="1" ht="12.75">
      <c r="B2302" s="110"/>
    </row>
    <row r="2303" s="1" customFormat="1" ht="12.75">
      <c r="B2303" s="110"/>
    </row>
    <row r="2304" s="1" customFormat="1" ht="12.75">
      <c r="B2304" s="110"/>
    </row>
    <row r="2305" s="1" customFormat="1" ht="12.75">
      <c r="B2305" s="110"/>
    </row>
    <row r="2306" s="1" customFormat="1" ht="12.75">
      <c r="B2306" s="110"/>
    </row>
    <row r="2307" s="1" customFormat="1" ht="12.75">
      <c r="B2307" s="110"/>
    </row>
    <row r="2308" s="1" customFormat="1" ht="12.75">
      <c r="B2308" s="110"/>
    </row>
    <row r="2309" s="1" customFormat="1" ht="12.75">
      <c r="B2309" s="110"/>
    </row>
    <row r="2310" s="1" customFormat="1" ht="12.75">
      <c r="B2310" s="110"/>
    </row>
    <row r="2311" s="1" customFormat="1" ht="12.75">
      <c r="B2311" s="110"/>
    </row>
    <row r="2312" s="1" customFormat="1" ht="12.75">
      <c r="B2312" s="110"/>
    </row>
    <row r="2313" s="1" customFormat="1" ht="12.75">
      <c r="B2313" s="110"/>
    </row>
    <row r="2314" s="1" customFormat="1" ht="12.75">
      <c r="B2314" s="110"/>
    </row>
    <row r="2315" s="1" customFormat="1" ht="12.75">
      <c r="B2315" s="110"/>
    </row>
    <row r="2316" s="1" customFormat="1" ht="12.75">
      <c r="B2316" s="110"/>
    </row>
    <row r="2317" s="1" customFormat="1" ht="12.75">
      <c r="B2317" s="110"/>
    </row>
    <row r="2318" s="1" customFormat="1" ht="12.75">
      <c r="B2318" s="110"/>
    </row>
    <row r="2319" s="1" customFormat="1" ht="12.75">
      <c r="B2319" s="110"/>
    </row>
    <row r="2320" s="1" customFormat="1" ht="12.75">
      <c r="B2320" s="110"/>
    </row>
    <row r="2321" s="1" customFormat="1" ht="12.75">
      <c r="B2321" s="110"/>
    </row>
    <row r="2322" s="1" customFormat="1" ht="12.75">
      <c r="B2322" s="110"/>
    </row>
    <row r="2323" s="1" customFormat="1" ht="12.75">
      <c r="B2323" s="110"/>
    </row>
    <row r="2324" s="1" customFormat="1" ht="12.75">
      <c r="B2324" s="110"/>
    </row>
    <row r="2325" s="1" customFormat="1" ht="12.75">
      <c r="B2325" s="110"/>
    </row>
    <row r="2326" s="1" customFormat="1" ht="12.75">
      <c r="B2326" s="110"/>
    </row>
    <row r="2327" s="1" customFormat="1" ht="12.75">
      <c r="B2327" s="110"/>
    </row>
    <row r="2328" s="1" customFormat="1" ht="12.75">
      <c r="B2328" s="110"/>
    </row>
    <row r="2329" s="1" customFormat="1" ht="12.75">
      <c r="B2329" s="110"/>
    </row>
    <row r="2330" s="1" customFormat="1" ht="12.75">
      <c r="B2330" s="110"/>
    </row>
    <row r="2331" s="1" customFormat="1" ht="12.75">
      <c r="B2331" s="110"/>
    </row>
    <row r="2332" s="1" customFormat="1" ht="12.75">
      <c r="B2332" s="110"/>
    </row>
    <row r="2333" s="1" customFormat="1" ht="12.75">
      <c r="B2333" s="110"/>
    </row>
    <row r="2334" s="1" customFormat="1" ht="12.75">
      <c r="B2334" s="110"/>
    </row>
    <row r="2335" s="1" customFormat="1" ht="12.75">
      <c r="B2335" s="110"/>
    </row>
    <row r="2336" s="1" customFormat="1" ht="12.75">
      <c r="B2336" s="110"/>
    </row>
    <row r="2337" s="1" customFormat="1" ht="12.75">
      <c r="B2337" s="110"/>
    </row>
    <row r="2338" s="1" customFormat="1" ht="12.75">
      <c r="B2338" s="110"/>
    </row>
    <row r="2339" s="1" customFormat="1" ht="12.75">
      <c r="B2339" s="110"/>
    </row>
    <row r="2340" s="1" customFormat="1" ht="12.75">
      <c r="B2340" s="110"/>
    </row>
    <row r="2341" s="1" customFormat="1" ht="12.75">
      <c r="B2341" s="110"/>
    </row>
    <row r="2342" s="1" customFormat="1" ht="12.75">
      <c r="B2342" s="110"/>
    </row>
    <row r="2343" s="1" customFormat="1" ht="12.75">
      <c r="B2343" s="110"/>
    </row>
    <row r="2344" s="1" customFormat="1" ht="12.75">
      <c r="B2344" s="110"/>
    </row>
    <row r="2345" s="1" customFormat="1" ht="12.75">
      <c r="B2345" s="110"/>
    </row>
    <row r="2346" s="1" customFormat="1" ht="12.75">
      <c r="B2346" s="110"/>
    </row>
    <row r="2347" s="1" customFormat="1" ht="12.75">
      <c r="B2347" s="110"/>
    </row>
    <row r="2348" s="1" customFormat="1" ht="12.75">
      <c r="B2348" s="110"/>
    </row>
    <row r="2349" s="1" customFormat="1" ht="12.75">
      <c r="B2349" s="110"/>
    </row>
    <row r="2350" s="1" customFormat="1" ht="12.75">
      <c r="B2350" s="110"/>
    </row>
    <row r="2351" s="1" customFormat="1" ht="12.75">
      <c r="B2351" s="110"/>
    </row>
    <row r="2352" s="1" customFormat="1" ht="12.75">
      <c r="B2352" s="110"/>
    </row>
    <row r="2353" s="1" customFormat="1" ht="12.75">
      <c r="B2353" s="110"/>
    </row>
    <row r="2354" s="1" customFormat="1" ht="12.75">
      <c r="B2354" s="110"/>
    </row>
    <row r="2355" s="1" customFormat="1" ht="12.75">
      <c r="B2355" s="110"/>
    </row>
    <row r="2356" s="1" customFormat="1" ht="12.75">
      <c r="B2356" s="110"/>
    </row>
    <row r="2357" s="1" customFormat="1" ht="12.75">
      <c r="B2357" s="110"/>
    </row>
    <row r="2358" s="1" customFormat="1" ht="12.75">
      <c r="B2358" s="110"/>
    </row>
    <row r="2359" s="1" customFormat="1" ht="12.75">
      <c r="B2359" s="110"/>
    </row>
    <row r="2360" s="1" customFormat="1" ht="12.75">
      <c r="B2360" s="110"/>
    </row>
    <row r="2361" s="1" customFormat="1" ht="12.75">
      <c r="B2361" s="110"/>
    </row>
    <row r="2362" s="1" customFormat="1" ht="12.75">
      <c r="B2362" s="110"/>
    </row>
    <row r="2363" s="1" customFormat="1" ht="12.75">
      <c r="B2363" s="110"/>
    </row>
    <row r="2364" s="1" customFormat="1" ht="12.75">
      <c r="B2364" s="110"/>
    </row>
    <row r="2365" s="1" customFormat="1" ht="12.75">
      <c r="B2365" s="110"/>
    </row>
    <row r="2366" s="1" customFormat="1" ht="12.75">
      <c r="B2366" s="110"/>
    </row>
    <row r="2367" s="1" customFormat="1" ht="12.75">
      <c r="B2367" s="110"/>
    </row>
    <row r="2368" s="1" customFormat="1" ht="12.75">
      <c r="B2368" s="110"/>
    </row>
    <row r="2369" s="1" customFormat="1" ht="12.75">
      <c r="B2369" s="110"/>
    </row>
    <row r="2370" s="1" customFormat="1" ht="12.75">
      <c r="B2370" s="110"/>
    </row>
    <row r="2371" s="1" customFormat="1" ht="12.75">
      <c r="B2371" s="110"/>
    </row>
    <row r="2372" s="1" customFormat="1" ht="12.75">
      <c r="B2372" s="110"/>
    </row>
    <row r="2373" s="1" customFormat="1" ht="12.75">
      <c r="B2373" s="110"/>
    </row>
    <row r="2374" s="1" customFormat="1" ht="12.75">
      <c r="B2374" s="110"/>
    </row>
    <row r="2375" s="1" customFormat="1" ht="12.75">
      <c r="B2375" s="110"/>
    </row>
    <row r="2376" s="1" customFormat="1" ht="12.75">
      <c r="B2376" s="110"/>
    </row>
    <row r="2377" s="1" customFormat="1" ht="12.75">
      <c r="B2377" s="110"/>
    </row>
    <row r="2378" s="1" customFormat="1" ht="12.75">
      <c r="B2378" s="110"/>
    </row>
    <row r="2379" s="1" customFormat="1" ht="12.75">
      <c r="B2379" s="110"/>
    </row>
    <row r="2380" s="1" customFormat="1" ht="12.75">
      <c r="B2380" s="110"/>
    </row>
    <row r="2381" s="1" customFormat="1" ht="12.75">
      <c r="B2381" s="110"/>
    </row>
    <row r="2382" s="1" customFormat="1" ht="12.75">
      <c r="B2382" s="110"/>
    </row>
    <row r="2383" s="1" customFormat="1" ht="12.75">
      <c r="B2383" s="110"/>
    </row>
    <row r="2384" s="1" customFormat="1" ht="12.75">
      <c r="B2384" s="110"/>
    </row>
    <row r="2385" s="1" customFormat="1" ht="12.75">
      <c r="B2385" s="110"/>
    </row>
    <row r="2386" s="1" customFormat="1" ht="12.75">
      <c r="B2386" s="110"/>
    </row>
    <row r="2387" s="1" customFormat="1" ht="12.75">
      <c r="B2387" s="110"/>
    </row>
    <row r="2388" s="1" customFormat="1" ht="12.75">
      <c r="B2388" s="110"/>
    </row>
    <row r="2389" s="1" customFormat="1" ht="12.75">
      <c r="B2389" s="110"/>
    </row>
    <row r="2390" s="1" customFormat="1" ht="12.75">
      <c r="B2390" s="110"/>
    </row>
    <row r="2391" s="1" customFormat="1" ht="12.75">
      <c r="B2391" s="110"/>
    </row>
    <row r="2392" s="1" customFormat="1" ht="12.75">
      <c r="B2392" s="110"/>
    </row>
    <row r="2393" s="1" customFormat="1" ht="12.75">
      <c r="B2393" s="110"/>
    </row>
    <row r="2394" s="1" customFormat="1" ht="12.75">
      <c r="B2394" s="110"/>
    </row>
    <row r="2395" s="1" customFormat="1" ht="12.75">
      <c r="B2395" s="110"/>
    </row>
    <row r="2396" s="1" customFormat="1" ht="12.75">
      <c r="B2396" s="110"/>
    </row>
    <row r="2397" s="1" customFormat="1" ht="12.75">
      <c r="B2397" s="110"/>
    </row>
    <row r="2398" s="1" customFormat="1" ht="12.75">
      <c r="B2398" s="110"/>
    </row>
    <row r="2399" s="1" customFormat="1" ht="12.75">
      <c r="B2399" s="110"/>
    </row>
    <row r="2400" s="1" customFormat="1" ht="12.75">
      <c r="B2400" s="110"/>
    </row>
    <row r="2401" s="1" customFormat="1" ht="12.75">
      <c r="B2401" s="110"/>
    </row>
    <row r="2402" s="1" customFormat="1" ht="12.75">
      <c r="B2402" s="110"/>
    </row>
    <row r="2403" s="1" customFormat="1" ht="12.75">
      <c r="B2403" s="110"/>
    </row>
    <row r="2404" s="1" customFormat="1" ht="12.75">
      <c r="B2404" s="110"/>
    </row>
    <row r="2405" s="1" customFormat="1" ht="12.75">
      <c r="B2405" s="110"/>
    </row>
    <row r="2406" s="1" customFormat="1" ht="12.75">
      <c r="B2406" s="110"/>
    </row>
    <row r="2407" s="1" customFormat="1" ht="12.75">
      <c r="B2407" s="110"/>
    </row>
    <row r="2408" s="1" customFormat="1" ht="12.75">
      <c r="B2408" s="110"/>
    </row>
    <row r="2409" s="1" customFormat="1" ht="12.75">
      <c r="B2409" s="110"/>
    </row>
    <row r="2410" s="1" customFormat="1" ht="12.75">
      <c r="B2410" s="110"/>
    </row>
    <row r="2411" s="1" customFormat="1" ht="12.75">
      <c r="B2411" s="110"/>
    </row>
    <row r="2412" s="1" customFormat="1" ht="12.75">
      <c r="B2412" s="110"/>
    </row>
    <row r="2413" s="1" customFormat="1" ht="12.75">
      <c r="B2413" s="110"/>
    </row>
    <row r="2414" s="1" customFormat="1" ht="12.75">
      <c r="B2414" s="110"/>
    </row>
    <row r="2415" s="1" customFormat="1" ht="12.75">
      <c r="B2415" s="110"/>
    </row>
    <row r="2416" s="1" customFormat="1" ht="12.75">
      <c r="B2416" s="110"/>
    </row>
    <row r="2417" s="1" customFormat="1" ht="12.75">
      <c r="B2417" s="110"/>
    </row>
    <row r="2418" s="1" customFormat="1" ht="12.75">
      <c r="B2418" s="110"/>
    </row>
    <row r="2419" s="1" customFormat="1" ht="12.75">
      <c r="B2419" s="110"/>
    </row>
    <row r="2420" s="1" customFormat="1" ht="12.75">
      <c r="B2420" s="110"/>
    </row>
    <row r="2421" s="1" customFormat="1" ht="12.75">
      <c r="B2421" s="110"/>
    </row>
    <row r="2422" s="1" customFormat="1" ht="12.75">
      <c r="B2422" s="110"/>
    </row>
    <row r="2423" s="1" customFormat="1" ht="12.75">
      <c r="B2423" s="110"/>
    </row>
    <row r="2424" s="1" customFormat="1" ht="12.75">
      <c r="B2424" s="110"/>
    </row>
    <row r="2425" s="1" customFormat="1" ht="12.75">
      <c r="B2425" s="110"/>
    </row>
    <row r="2426" s="1" customFormat="1" ht="12.75">
      <c r="B2426" s="110"/>
    </row>
    <row r="2427" s="1" customFormat="1" ht="12.75">
      <c r="B2427" s="110"/>
    </row>
    <row r="2428" s="1" customFormat="1" ht="12.75">
      <c r="B2428" s="110"/>
    </row>
    <row r="2429" s="1" customFormat="1" ht="12.75">
      <c r="B2429" s="110"/>
    </row>
    <row r="2430" s="1" customFormat="1" ht="12.75">
      <c r="B2430" s="110"/>
    </row>
    <row r="2431" s="1" customFormat="1" ht="12.75">
      <c r="B2431" s="110"/>
    </row>
    <row r="2432" s="1" customFormat="1" ht="12.75">
      <c r="B2432" s="110"/>
    </row>
    <row r="2433" s="1" customFormat="1" ht="12.75">
      <c r="B2433" s="110"/>
    </row>
    <row r="2434" s="1" customFormat="1" ht="12.75">
      <c r="B2434" s="110"/>
    </row>
    <row r="2435" s="1" customFormat="1" ht="12.75">
      <c r="B2435" s="110"/>
    </row>
    <row r="2436" s="1" customFormat="1" ht="12.75">
      <c r="B2436" s="110"/>
    </row>
    <row r="2437" s="1" customFormat="1" ht="12.75">
      <c r="B2437" s="110"/>
    </row>
    <row r="2438" s="1" customFormat="1" ht="12.75">
      <c r="B2438" s="110"/>
    </row>
    <row r="2439" s="1" customFormat="1" ht="12.75">
      <c r="B2439" s="110"/>
    </row>
    <row r="2440" s="1" customFormat="1" ht="12.75">
      <c r="B2440" s="110"/>
    </row>
    <row r="2441" s="1" customFormat="1" ht="12.75">
      <c r="B2441" s="110"/>
    </row>
    <row r="2442" s="1" customFormat="1" ht="12.75">
      <c r="B2442" s="110"/>
    </row>
    <row r="2443" s="1" customFormat="1" ht="12.75">
      <c r="B2443" s="110"/>
    </row>
    <row r="2444" s="1" customFormat="1" ht="12.75">
      <c r="B2444" s="110"/>
    </row>
    <row r="2445" s="1" customFormat="1" ht="12.75">
      <c r="B2445" s="110"/>
    </row>
    <row r="2446" s="1" customFormat="1" ht="12.75">
      <c r="B2446" s="110"/>
    </row>
    <row r="2447" s="1" customFormat="1" ht="12.75">
      <c r="B2447" s="110"/>
    </row>
    <row r="2448" s="1" customFormat="1" ht="12.75">
      <c r="B2448" s="110"/>
    </row>
    <row r="2449" s="1" customFormat="1" ht="12.75">
      <c r="B2449" s="110"/>
    </row>
    <row r="2450" s="1" customFormat="1" ht="12.75">
      <c r="B2450" s="110"/>
    </row>
    <row r="2451" s="1" customFormat="1" ht="12.75">
      <c r="B2451" s="110"/>
    </row>
    <row r="2452" s="1" customFormat="1" ht="12.75">
      <c r="B2452" s="110"/>
    </row>
    <row r="2453" s="1" customFormat="1" ht="12.75">
      <c r="B2453" s="110"/>
    </row>
    <row r="2454" s="1" customFormat="1" ht="12.75">
      <c r="B2454" s="110"/>
    </row>
    <row r="2455" s="1" customFormat="1" ht="12.75">
      <c r="B2455" s="110"/>
    </row>
    <row r="2456" s="1" customFormat="1" ht="12.75">
      <c r="B2456" s="110"/>
    </row>
    <row r="2457" s="1" customFormat="1" ht="12.75">
      <c r="B2457" s="110"/>
    </row>
    <row r="2458" s="1" customFormat="1" ht="12.75">
      <c r="B2458" s="110"/>
    </row>
    <row r="2459" s="1" customFormat="1" ht="12.75">
      <c r="B2459" s="110"/>
    </row>
    <row r="2460" s="1" customFormat="1" ht="12.75">
      <c r="B2460" s="110"/>
    </row>
    <row r="2461" s="1" customFormat="1" ht="12.75">
      <c r="B2461" s="110"/>
    </row>
    <row r="2462" s="1" customFormat="1" ht="12.75">
      <c r="B2462" s="110"/>
    </row>
    <row r="2463" s="1" customFormat="1" ht="12.75">
      <c r="B2463" s="110"/>
    </row>
    <row r="2464" s="1" customFormat="1" ht="12.75">
      <c r="B2464" s="110"/>
    </row>
    <row r="2465" s="1" customFormat="1" ht="12.75">
      <c r="B2465" s="110"/>
    </row>
    <row r="2466" s="1" customFormat="1" ht="12.75">
      <c r="B2466" s="110"/>
    </row>
    <row r="2467" s="1" customFormat="1" ht="12.75">
      <c r="B2467" s="110"/>
    </row>
    <row r="2468" s="1" customFormat="1" ht="12.75">
      <c r="B2468" s="110"/>
    </row>
    <row r="2469" s="1" customFormat="1" ht="12.75">
      <c r="B2469" s="110"/>
    </row>
    <row r="2470" s="1" customFormat="1" ht="12.75">
      <c r="B2470" s="110"/>
    </row>
    <row r="2471" s="1" customFormat="1" ht="12.75">
      <c r="B2471" s="110"/>
    </row>
    <row r="2472" s="1" customFormat="1" ht="12.75">
      <c r="B2472" s="110"/>
    </row>
    <row r="2473" s="1" customFormat="1" ht="12.75">
      <c r="B2473" s="110"/>
    </row>
    <row r="2474" s="1" customFormat="1" ht="12.75">
      <c r="B2474" s="110"/>
    </row>
    <row r="2475" s="1" customFormat="1" ht="12.75">
      <c r="B2475" s="110"/>
    </row>
    <row r="2476" s="1" customFormat="1" ht="12.75">
      <c r="B2476" s="110"/>
    </row>
    <row r="2477" s="1" customFormat="1" ht="12.75">
      <c r="B2477" s="110"/>
    </row>
    <row r="2478" s="1" customFormat="1" ht="12.75">
      <c r="B2478" s="110"/>
    </row>
    <row r="2479" s="1" customFormat="1" ht="12.75">
      <c r="B2479" s="110"/>
    </row>
    <row r="2480" s="1" customFormat="1" ht="12.75">
      <c r="B2480" s="110"/>
    </row>
    <row r="2481" s="1" customFormat="1" ht="12.75">
      <c r="B2481" s="110"/>
    </row>
    <row r="2482" s="1" customFormat="1" ht="12.75">
      <c r="B2482" s="110"/>
    </row>
    <row r="2483" s="1" customFormat="1" ht="12.75">
      <c r="B2483" s="110"/>
    </row>
    <row r="2484" s="1" customFormat="1" ht="12.75">
      <c r="B2484" s="110"/>
    </row>
    <row r="2485" s="1" customFormat="1" ht="12.75">
      <c r="B2485" s="110"/>
    </row>
    <row r="2486" s="1" customFormat="1" ht="12.75">
      <c r="B2486" s="110"/>
    </row>
    <row r="2487" s="1" customFormat="1" ht="12.75">
      <c r="B2487" s="110"/>
    </row>
    <row r="2488" s="1" customFormat="1" ht="12.75">
      <c r="B2488" s="110"/>
    </row>
    <row r="2489" s="1" customFormat="1" ht="12.75">
      <c r="B2489" s="110"/>
    </row>
    <row r="2490" s="1" customFormat="1" ht="12.75">
      <c r="B2490" s="110"/>
    </row>
    <row r="2491" s="1" customFormat="1" ht="12.75">
      <c r="B2491" s="110"/>
    </row>
    <row r="2492" s="1" customFormat="1" ht="12.75">
      <c r="B2492" s="110"/>
    </row>
    <row r="2493" s="1" customFormat="1" ht="12.75">
      <c r="B2493" s="110"/>
    </row>
    <row r="2494" s="1" customFormat="1" ht="12.75">
      <c r="B2494" s="110"/>
    </row>
    <row r="2495" s="1" customFormat="1" ht="12.75">
      <c r="B2495" s="110"/>
    </row>
    <row r="2496" s="1" customFormat="1" ht="12.75">
      <c r="B2496" s="110"/>
    </row>
    <row r="2497" s="1" customFormat="1" ht="12.75">
      <c r="B2497" s="110"/>
    </row>
    <row r="2498" s="1" customFormat="1" ht="12.75">
      <c r="B2498" s="110"/>
    </row>
    <row r="2499" s="1" customFormat="1" ht="12.75">
      <c r="B2499" s="110"/>
    </row>
    <row r="2500" s="1" customFormat="1" ht="12.75">
      <c r="B2500" s="110"/>
    </row>
    <row r="2501" s="1" customFormat="1" ht="12.75">
      <c r="B2501" s="110"/>
    </row>
    <row r="2502" s="1" customFormat="1" ht="12.75">
      <c r="B2502" s="110"/>
    </row>
    <row r="2503" s="1" customFormat="1" ht="12.75">
      <c r="B2503" s="110"/>
    </row>
    <row r="2504" s="1" customFormat="1" ht="12.75">
      <c r="B2504" s="110"/>
    </row>
    <row r="2505" s="1" customFormat="1" ht="12.75">
      <c r="B2505" s="110"/>
    </row>
    <row r="2506" s="1" customFormat="1" ht="12.75">
      <c r="B2506" s="110"/>
    </row>
    <row r="2507" s="1" customFormat="1" ht="12.75">
      <c r="B2507" s="110"/>
    </row>
    <row r="2508" s="1" customFormat="1" ht="12.75">
      <c r="B2508" s="110"/>
    </row>
    <row r="2509" s="1" customFormat="1" ht="12.75">
      <c r="B2509" s="110"/>
    </row>
    <row r="2510" s="1" customFormat="1" ht="12.75">
      <c r="B2510" s="110"/>
    </row>
    <row r="2511" s="1" customFormat="1" ht="12.75">
      <c r="B2511" s="110"/>
    </row>
    <row r="2512" s="1" customFormat="1" ht="12.75">
      <c r="B2512" s="110"/>
    </row>
    <row r="2513" s="1" customFormat="1" ht="12.75">
      <c r="B2513" s="110"/>
    </row>
    <row r="2514" s="1" customFormat="1" ht="12.75">
      <c r="B2514" s="110"/>
    </row>
    <row r="2515" s="1" customFormat="1" ht="12.75">
      <c r="B2515" s="110"/>
    </row>
    <row r="2516" s="1" customFormat="1" ht="12.75">
      <c r="B2516" s="110"/>
    </row>
    <row r="2517" s="1" customFormat="1" ht="12.75">
      <c r="B2517" s="110"/>
    </row>
    <row r="2518" s="1" customFormat="1" ht="12.75">
      <c r="B2518" s="110"/>
    </row>
    <row r="2519" s="1" customFormat="1" ht="12.75">
      <c r="B2519" s="110"/>
    </row>
    <row r="2520" s="1" customFormat="1" ht="12.75">
      <c r="B2520" s="110"/>
    </row>
    <row r="2521" s="1" customFormat="1" ht="12.75">
      <c r="B2521" s="110"/>
    </row>
    <row r="2522" s="1" customFormat="1" ht="12.75">
      <c r="B2522" s="110"/>
    </row>
    <row r="2523" s="1" customFormat="1" ht="12.75">
      <c r="B2523" s="110"/>
    </row>
    <row r="2524" s="1" customFormat="1" ht="12.75">
      <c r="B2524" s="110"/>
    </row>
    <row r="2525" s="1" customFormat="1" ht="12.75">
      <c r="B2525" s="110"/>
    </row>
    <row r="2526" s="1" customFormat="1" ht="12.75">
      <c r="B2526" s="110"/>
    </row>
    <row r="2527" s="1" customFormat="1" ht="12.75">
      <c r="B2527" s="110"/>
    </row>
    <row r="2528" s="1" customFormat="1" ht="12.75">
      <c r="B2528" s="110"/>
    </row>
    <row r="2529" s="1" customFormat="1" ht="12.75">
      <c r="B2529" s="110"/>
    </row>
    <row r="2530" s="1" customFormat="1" ht="12.75">
      <c r="B2530" s="110"/>
    </row>
    <row r="2531" s="1" customFormat="1" ht="12.75">
      <c r="B2531" s="110"/>
    </row>
    <row r="2532" s="1" customFormat="1" ht="12.75">
      <c r="B2532" s="110"/>
    </row>
    <row r="2533" s="1" customFormat="1" ht="12.75">
      <c r="B2533" s="110"/>
    </row>
    <row r="2534" s="1" customFormat="1" ht="12.75">
      <c r="B2534" s="110"/>
    </row>
    <row r="2535" s="1" customFormat="1" ht="12.75">
      <c r="B2535" s="110"/>
    </row>
    <row r="2536" s="1" customFormat="1" ht="12.75">
      <c r="B2536" s="110"/>
    </row>
    <row r="2537" s="1" customFormat="1" ht="12.75">
      <c r="B2537" s="110"/>
    </row>
    <row r="2538" s="1" customFormat="1" ht="12.75">
      <c r="B2538" s="110"/>
    </row>
    <row r="2539" s="1" customFormat="1" ht="12.75">
      <c r="B2539" s="110"/>
    </row>
    <row r="2540" s="1" customFormat="1" ht="12.75">
      <c r="B2540" s="110"/>
    </row>
    <row r="2541" s="1" customFormat="1" ht="12.75">
      <c r="B2541" s="110"/>
    </row>
    <row r="2542" s="1" customFormat="1" ht="12.75">
      <c r="B2542" s="110"/>
    </row>
    <row r="2543" s="1" customFormat="1" ht="12.75">
      <c r="B2543" s="110"/>
    </row>
    <row r="2544" s="1" customFormat="1" ht="12.75">
      <c r="B2544" s="110"/>
    </row>
    <row r="2545" s="1" customFormat="1" ht="12.75">
      <c r="B2545" s="110"/>
    </row>
    <row r="2546" s="1" customFormat="1" ht="12.75">
      <c r="B2546" s="110"/>
    </row>
    <row r="2547" s="1" customFormat="1" ht="12.75">
      <c r="B2547" s="110"/>
    </row>
    <row r="2548" s="1" customFormat="1" ht="12.75">
      <c r="B2548" s="110"/>
    </row>
    <row r="2549" s="1" customFormat="1" ht="12.75">
      <c r="B2549" s="110"/>
    </row>
    <row r="2550" s="1" customFormat="1" ht="12.75">
      <c r="B2550" s="110"/>
    </row>
    <row r="2551" s="1" customFormat="1" ht="12.75">
      <c r="B2551" s="110"/>
    </row>
    <row r="2552" s="1" customFormat="1" ht="12.75">
      <c r="B2552" s="110"/>
    </row>
    <row r="2553" s="1" customFormat="1" ht="12.75">
      <c r="B2553" s="110"/>
    </row>
    <row r="2554" s="1" customFormat="1" ht="12.75">
      <c r="B2554" s="110"/>
    </row>
    <row r="2555" s="1" customFormat="1" ht="12.75">
      <c r="B2555" s="110"/>
    </row>
    <row r="2556" s="1" customFormat="1" ht="12.75">
      <c r="B2556" s="110"/>
    </row>
    <row r="2557" s="1" customFormat="1" ht="12.75">
      <c r="B2557" s="110"/>
    </row>
    <row r="2558" s="1" customFormat="1" ht="12.75">
      <c r="B2558" s="110"/>
    </row>
    <row r="2559" s="1" customFormat="1" ht="12.75">
      <c r="B2559" s="110"/>
    </row>
    <row r="2560" s="1" customFormat="1" ht="12.75">
      <c r="B2560" s="110"/>
    </row>
    <row r="2561" s="1" customFormat="1" ht="12.75">
      <c r="B2561" s="110"/>
    </row>
    <row r="2562" s="1" customFormat="1" ht="12.75">
      <c r="B2562" s="110"/>
    </row>
    <row r="2563" s="1" customFormat="1" ht="12.75">
      <c r="B2563" s="110"/>
    </row>
    <row r="2564" s="1" customFormat="1" ht="12.75">
      <c r="B2564" s="110"/>
    </row>
    <row r="2565" s="1" customFormat="1" ht="12.75">
      <c r="B2565" s="110"/>
    </row>
    <row r="2566" s="1" customFormat="1" ht="12.75">
      <c r="B2566" s="110"/>
    </row>
    <row r="2567" s="1" customFormat="1" ht="12.75">
      <c r="B2567" s="110"/>
    </row>
    <row r="2568" s="1" customFormat="1" ht="12.75">
      <c r="B2568" s="110"/>
    </row>
    <row r="2569" s="1" customFormat="1" ht="12.75">
      <c r="B2569" s="110"/>
    </row>
    <row r="2570" s="1" customFormat="1" ht="12.75">
      <c r="B2570" s="110"/>
    </row>
    <row r="2571" s="1" customFormat="1" ht="12.75">
      <c r="B2571" s="110"/>
    </row>
    <row r="2572" s="1" customFormat="1" ht="12.75">
      <c r="B2572" s="110"/>
    </row>
    <row r="2573" s="1" customFormat="1" ht="12.75">
      <c r="B2573" s="110"/>
    </row>
    <row r="2574" s="1" customFormat="1" ht="12.75">
      <c r="B2574" s="110"/>
    </row>
    <row r="2575" s="1" customFormat="1" ht="12.75">
      <c r="B2575" s="110"/>
    </row>
    <row r="2576" s="1" customFormat="1" ht="12.75">
      <c r="B2576" s="110"/>
    </row>
    <row r="2577" s="1" customFormat="1" ht="12.75">
      <c r="B2577" s="110"/>
    </row>
    <row r="2578" s="1" customFormat="1" ht="12.75">
      <c r="B2578" s="110"/>
    </row>
    <row r="2579" s="1" customFormat="1" ht="12.75">
      <c r="B2579" s="110"/>
    </row>
    <row r="2580" s="1" customFormat="1" ht="12.75">
      <c r="B2580" s="110"/>
    </row>
    <row r="2581" s="1" customFormat="1" ht="12.75">
      <c r="B2581" s="110"/>
    </row>
    <row r="2582" s="1" customFormat="1" ht="12.75">
      <c r="B2582" s="110"/>
    </row>
    <row r="2583" s="1" customFormat="1" ht="12.75">
      <c r="B2583" s="110"/>
    </row>
    <row r="2584" s="1" customFormat="1" ht="12.75">
      <c r="B2584" s="110"/>
    </row>
    <row r="2585" s="1" customFormat="1" ht="12.75">
      <c r="B2585" s="110"/>
    </row>
    <row r="2586" s="1" customFormat="1" ht="12.75">
      <c r="B2586" s="110"/>
    </row>
    <row r="2587" s="1" customFormat="1" ht="12.75">
      <c r="B2587" s="110"/>
    </row>
    <row r="2588" s="1" customFormat="1" ht="12.75">
      <c r="B2588" s="110"/>
    </row>
    <row r="2589" s="1" customFormat="1" ht="12.75">
      <c r="B2589" s="110"/>
    </row>
    <row r="2590" s="1" customFormat="1" ht="12.75">
      <c r="B2590" s="110"/>
    </row>
    <row r="2591" s="1" customFormat="1" ht="12.75">
      <c r="B2591" s="110"/>
    </row>
    <row r="2592" s="1" customFormat="1" ht="12.75">
      <c r="B2592" s="110"/>
    </row>
    <row r="2593" s="1" customFormat="1" ht="12.75">
      <c r="B2593" s="110"/>
    </row>
    <row r="2594" s="1" customFormat="1" ht="12.75">
      <c r="B2594" s="110"/>
    </row>
    <row r="2595" s="1" customFormat="1" ht="12.75">
      <c r="B2595" s="110"/>
    </row>
    <row r="2596" s="1" customFormat="1" ht="12.75">
      <c r="B2596" s="110"/>
    </row>
    <row r="2597" s="1" customFormat="1" ht="12.75">
      <c r="B2597" s="110"/>
    </row>
    <row r="2598" s="1" customFormat="1" ht="12.75">
      <c r="B2598" s="110"/>
    </row>
    <row r="2599" s="1" customFormat="1" ht="12.75">
      <c r="B2599" s="110"/>
    </row>
    <row r="2600" s="1" customFormat="1" ht="12.75">
      <c r="B2600" s="110"/>
    </row>
    <row r="2601" s="1" customFormat="1" ht="12.75">
      <c r="B2601" s="110"/>
    </row>
    <row r="2602" s="1" customFormat="1" ht="12.75">
      <c r="B2602" s="110"/>
    </row>
    <row r="2603" s="1" customFormat="1" ht="12.75">
      <c r="B2603" s="110"/>
    </row>
    <row r="2604" s="1" customFormat="1" ht="12.75">
      <c r="B2604" s="110"/>
    </row>
    <row r="2605" s="1" customFormat="1" ht="12.75">
      <c r="B2605" s="110"/>
    </row>
    <row r="2606" s="1" customFormat="1" ht="12.75">
      <c r="B2606" s="110"/>
    </row>
    <row r="2607" s="1" customFormat="1" ht="12.75">
      <c r="B2607" s="110"/>
    </row>
    <row r="2608" s="1" customFormat="1" ht="12.75">
      <c r="B2608" s="110"/>
    </row>
    <row r="2609" s="1" customFormat="1" ht="12.75">
      <c r="B2609" s="110"/>
    </row>
    <row r="2610" s="1" customFormat="1" ht="12.75">
      <c r="B2610" s="110"/>
    </row>
    <row r="2611" s="1" customFormat="1" ht="12.75">
      <c r="B2611" s="110"/>
    </row>
    <row r="2612" s="1" customFormat="1" ht="12.75">
      <c r="B2612" s="110"/>
    </row>
    <row r="2613" s="1" customFormat="1" ht="12.75">
      <c r="B2613" s="110"/>
    </row>
    <row r="2614" s="1" customFormat="1" ht="12.75">
      <c r="B2614" s="110"/>
    </row>
    <row r="2615" s="1" customFormat="1" ht="12.75">
      <c r="B2615" s="110"/>
    </row>
    <row r="2616" s="1" customFormat="1" ht="12.75">
      <c r="B2616" s="110"/>
    </row>
    <row r="2617" s="1" customFormat="1" ht="12.75">
      <c r="B2617" s="110"/>
    </row>
    <row r="2618" s="1" customFormat="1" ht="12.75">
      <c r="B2618" s="110"/>
    </row>
    <row r="2619" s="1" customFormat="1" ht="12.75">
      <c r="B2619" s="110"/>
    </row>
    <row r="2620" s="1" customFormat="1" ht="12.75">
      <c r="B2620" s="110"/>
    </row>
    <row r="2621" s="1" customFormat="1" ht="12.75">
      <c r="B2621" s="110"/>
    </row>
    <row r="2622" s="1" customFormat="1" ht="12.75">
      <c r="B2622" s="110"/>
    </row>
    <row r="2623" s="1" customFormat="1" ht="12.75">
      <c r="B2623" s="110"/>
    </row>
    <row r="2624" s="1" customFormat="1" ht="12.75">
      <c r="B2624" s="110"/>
    </row>
    <row r="2625" s="1" customFormat="1" ht="12.75">
      <c r="B2625" s="110"/>
    </row>
    <row r="2626" s="1" customFormat="1" ht="12.75">
      <c r="B2626" s="110"/>
    </row>
    <row r="2627" s="1" customFormat="1" ht="12.75">
      <c r="B2627" s="110"/>
    </row>
    <row r="2628" s="1" customFormat="1" ht="12.75">
      <c r="B2628" s="110"/>
    </row>
    <row r="2629" s="1" customFormat="1" ht="12.75">
      <c r="B2629" s="110"/>
    </row>
    <row r="2630" s="1" customFormat="1" ht="12.75">
      <c r="B2630" s="110"/>
    </row>
    <row r="2631" s="1" customFormat="1" ht="12.75">
      <c r="B2631" s="110"/>
    </row>
    <row r="2632" s="1" customFormat="1" ht="12.75">
      <c r="B2632" s="110"/>
    </row>
    <row r="2633" s="1" customFormat="1" ht="12.75">
      <c r="B2633" s="110"/>
    </row>
    <row r="2634" s="1" customFormat="1" ht="12.75">
      <c r="B2634" s="110"/>
    </row>
    <row r="2635" s="1" customFormat="1" ht="12.75">
      <c r="B2635" s="110"/>
    </row>
    <row r="2636" s="1" customFormat="1" ht="12.75">
      <c r="B2636" s="110"/>
    </row>
    <row r="2637" s="1" customFormat="1" ht="12.75">
      <c r="B2637" s="110"/>
    </row>
    <row r="2638" s="1" customFormat="1" ht="12.75">
      <c r="B2638" s="110"/>
    </row>
    <row r="2639" s="1" customFormat="1" ht="12.75">
      <c r="B2639" s="110"/>
    </row>
    <row r="2640" s="1" customFormat="1" ht="12.75">
      <c r="B2640" s="110"/>
    </row>
    <row r="2641" s="1" customFormat="1" ht="12.75">
      <c r="B2641" s="110"/>
    </row>
    <row r="2642" s="1" customFormat="1" ht="12.75">
      <c r="B2642" s="110"/>
    </row>
    <row r="2643" s="1" customFormat="1" ht="12.75">
      <c r="B2643" s="110"/>
    </row>
    <row r="2644" s="1" customFormat="1" ht="12.75">
      <c r="B2644" s="110"/>
    </row>
    <row r="2645" s="1" customFormat="1" ht="12.75">
      <c r="B2645" s="110"/>
    </row>
    <row r="2646" s="1" customFormat="1" ht="12.75">
      <c r="B2646" s="110"/>
    </row>
    <row r="2647" s="1" customFormat="1" ht="12.75">
      <c r="B2647" s="110"/>
    </row>
    <row r="2648" s="1" customFormat="1" ht="12.75">
      <c r="B2648" s="110"/>
    </row>
    <row r="2649" s="1" customFormat="1" ht="12.75">
      <c r="B2649" s="110"/>
    </row>
    <row r="2650" s="1" customFormat="1" ht="12.75">
      <c r="B2650" s="110"/>
    </row>
    <row r="2651" s="1" customFormat="1" ht="12.75">
      <c r="B2651" s="110"/>
    </row>
    <row r="2652" s="1" customFormat="1" ht="12.75">
      <c r="B2652" s="110"/>
    </row>
    <row r="2653" s="1" customFormat="1" ht="12.75">
      <c r="B2653" s="110"/>
    </row>
    <row r="2654" s="1" customFormat="1" ht="12.75">
      <c r="B2654" s="110"/>
    </row>
    <row r="2655" s="1" customFormat="1" ht="12.75">
      <c r="B2655" s="110"/>
    </row>
    <row r="2656" s="1" customFormat="1" ht="12.75">
      <c r="B2656" s="110"/>
    </row>
    <row r="2657" s="1" customFormat="1" ht="12.75">
      <c r="B2657" s="110"/>
    </row>
    <row r="2658" s="1" customFormat="1" ht="12.75">
      <c r="B2658" s="110"/>
    </row>
    <row r="2659" s="1" customFormat="1" ht="12.75">
      <c r="B2659" s="110"/>
    </row>
    <row r="2660" s="1" customFormat="1" ht="12.75">
      <c r="B2660" s="110"/>
    </row>
    <row r="2661" s="1" customFormat="1" ht="12.75">
      <c r="B2661" s="110"/>
    </row>
    <row r="2662" s="1" customFormat="1" ht="12.75">
      <c r="B2662" s="110"/>
    </row>
    <row r="2663" s="1" customFormat="1" ht="12.75">
      <c r="B2663" s="110"/>
    </row>
    <row r="2664" s="1" customFormat="1" ht="12.75">
      <c r="B2664" s="110"/>
    </row>
    <row r="2665" s="1" customFormat="1" ht="12.75">
      <c r="B2665" s="110"/>
    </row>
    <row r="2666" s="1" customFormat="1" ht="12.75">
      <c r="B2666" s="110"/>
    </row>
    <row r="2667" s="1" customFormat="1" ht="12.75">
      <c r="B2667" s="110"/>
    </row>
    <row r="2668" s="1" customFormat="1" ht="12.75">
      <c r="B2668" s="110"/>
    </row>
    <row r="2669" s="1" customFormat="1" ht="12.75">
      <c r="B2669" s="110"/>
    </row>
    <row r="2670" s="1" customFormat="1" ht="12.75">
      <c r="B2670" s="110"/>
    </row>
    <row r="2671" s="1" customFormat="1" ht="12.75">
      <c r="B2671" s="110"/>
    </row>
    <row r="2672" s="1" customFormat="1" ht="12.75">
      <c r="B2672" s="110"/>
    </row>
    <row r="2673" s="1" customFormat="1" ht="12.75">
      <c r="B2673" s="110"/>
    </row>
    <row r="2674" s="1" customFormat="1" ht="12.75">
      <c r="B2674" s="110"/>
    </row>
    <row r="2675" s="1" customFormat="1" ht="12.75">
      <c r="B2675" s="110"/>
    </row>
    <row r="2676" s="1" customFormat="1" ht="12.75">
      <c r="B2676" s="110"/>
    </row>
    <row r="2677" s="1" customFormat="1" ht="12.75">
      <c r="B2677" s="110"/>
    </row>
    <row r="2678" s="1" customFormat="1" ht="12.75">
      <c r="B2678" s="110"/>
    </row>
    <row r="2679" s="1" customFormat="1" ht="12.75">
      <c r="B2679" s="110"/>
    </row>
    <row r="2680" s="1" customFormat="1" ht="12.75">
      <c r="B2680" s="110"/>
    </row>
    <row r="2681" s="1" customFormat="1" ht="12.75">
      <c r="B2681" s="110"/>
    </row>
    <row r="2682" s="1" customFormat="1" ht="12.75">
      <c r="B2682" s="110"/>
    </row>
    <row r="2683" s="1" customFormat="1" ht="12.75">
      <c r="B2683" s="110"/>
    </row>
    <row r="2684" s="1" customFormat="1" ht="12.75">
      <c r="B2684" s="110"/>
    </row>
    <row r="2685" s="1" customFormat="1" ht="12.75">
      <c r="B2685" s="110"/>
    </row>
    <row r="2686" s="1" customFormat="1" ht="12.75">
      <c r="B2686" s="110"/>
    </row>
    <row r="2687" s="1" customFormat="1" ht="12.75">
      <c r="B2687" s="110"/>
    </row>
    <row r="2688" s="1" customFormat="1" ht="12.75">
      <c r="B2688" s="110"/>
    </row>
    <row r="2689" s="1" customFormat="1" ht="12.75">
      <c r="B2689" s="110"/>
    </row>
    <row r="2690" s="1" customFormat="1" ht="12.75">
      <c r="B2690" s="110"/>
    </row>
    <row r="2691" s="1" customFormat="1" ht="12.75">
      <c r="B2691" s="110"/>
    </row>
    <row r="2692" s="1" customFormat="1" ht="12.75">
      <c r="B2692" s="110"/>
    </row>
    <row r="2693" s="1" customFormat="1" ht="12.75">
      <c r="B2693" s="110"/>
    </row>
    <row r="2694" s="1" customFormat="1" ht="12.75">
      <c r="B2694" s="110"/>
    </row>
    <row r="2695" s="1" customFormat="1" ht="12.75">
      <c r="B2695" s="110"/>
    </row>
    <row r="2696" s="1" customFormat="1" ht="12.75">
      <c r="B2696" s="110"/>
    </row>
    <row r="2697" s="1" customFormat="1" ht="12.75">
      <c r="B2697" s="110"/>
    </row>
    <row r="2698" s="1" customFormat="1" ht="12.75">
      <c r="B2698" s="110"/>
    </row>
    <row r="2699" s="1" customFormat="1" ht="12.75">
      <c r="B2699" s="110"/>
    </row>
    <row r="2700" s="1" customFormat="1" ht="12.75">
      <c r="B2700" s="110"/>
    </row>
    <row r="2701" s="1" customFormat="1" ht="12.75">
      <c r="B2701" s="110"/>
    </row>
    <row r="2702" s="1" customFormat="1" ht="12.75">
      <c r="B2702" s="110"/>
    </row>
    <row r="2703" s="1" customFormat="1" ht="12.75">
      <c r="B2703" s="110"/>
    </row>
    <row r="2704" s="1" customFormat="1" ht="12.75">
      <c r="B2704" s="110"/>
    </row>
    <row r="2705" s="1" customFormat="1" ht="12.75">
      <c r="B2705" s="110"/>
    </row>
    <row r="2706" s="1" customFormat="1" ht="12.75">
      <c r="B2706" s="110"/>
    </row>
    <row r="2707" s="1" customFormat="1" ht="12.75">
      <c r="B2707" s="110"/>
    </row>
    <row r="2708" s="1" customFormat="1" ht="12.75">
      <c r="B2708" s="110"/>
    </row>
    <row r="2709" s="1" customFormat="1" ht="12.75">
      <c r="B2709" s="110"/>
    </row>
    <row r="2710" s="1" customFormat="1" ht="12.75">
      <c r="B2710" s="110"/>
    </row>
    <row r="2711" s="1" customFormat="1" ht="12.75">
      <c r="B2711" s="110"/>
    </row>
    <row r="2712" s="1" customFormat="1" ht="12.75">
      <c r="B2712" s="110"/>
    </row>
    <row r="2713" s="1" customFormat="1" ht="12.75">
      <c r="B2713" s="110"/>
    </row>
    <row r="2714" s="1" customFormat="1" ht="12.75">
      <c r="B2714" s="110"/>
    </row>
    <row r="2715" s="1" customFormat="1" ht="12.75">
      <c r="B2715" s="110"/>
    </row>
    <row r="2716" s="1" customFormat="1" ht="12.75">
      <c r="B2716" s="110"/>
    </row>
    <row r="2717" s="1" customFormat="1" ht="12.75">
      <c r="B2717" s="110"/>
    </row>
    <row r="2718" s="1" customFormat="1" ht="12.75">
      <c r="B2718" s="110"/>
    </row>
    <row r="2719" s="1" customFormat="1" ht="12.75">
      <c r="B2719" s="110"/>
    </row>
    <row r="2720" s="1" customFormat="1" ht="12.75">
      <c r="B2720" s="110"/>
    </row>
    <row r="2721" s="1" customFormat="1" ht="12.75">
      <c r="B2721" s="110"/>
    </row>
    <row r="2722" s="1" customFormat="1" ht="12.75">
      <c r="B2722" s="110"/>
    </row>
    <row r="2723" s="1" customFormat="1" ht="12.75">
      <c r="B2723" s="110"/>
    </row>
    <row r="2724" s="1" customFormat="1" ht="12.75">
      <c r="B2724" s="110"/>
    </row>
    <row r="2725" s="1" customFormat="1" ht="12.75">
      <c r="B2725" s="110"/>
    </row>
    <row r="2726" s="1" customFormat="1" ht="12.75">
      <c r="B2726" s="110"/>
    </row>
    <row r="2727" s="1" customFormat="1" ht="12.75">
      <c r="B2727" s="110"/>
    </row>
    <row r="2728" s="1" customFormat="1" ht="12.75">
      <c r="B2728" s="110"/>
    </row>
    <row r="2729" s="1" customFormat="1" ht="12.75">
      <c r="B2729" s="110"/>
    </row>
    <row r="2730" s="1" customFormat="1" ht="12.75">
      <c r="B2730" s="110"/>
    </row>
    <row r="2731" s="1" customFormat="1" ht="12.75">
      <c r="B2731" s="110"/>
    </row>
    <row r="2732" s="1" customFormat="1" ht="12.75">
      <c r="B2732" s="110"/>
    </row>
    <row r="2733" s="1" customFormat="1" ht="12.75">
      <c r="B2733" s="110"/>
    </row>
    <row r="2734" s="1" customFormat="1" ht="12.75">
      <c r="B2734" s="110"/>
    </row>
    <row r="2735" s="1" customFormat="1" ht="12.75">
      <c r="B2735" s="110"/>
    </row>
    <row r="2736" s="1" customFormat="1" ht="12.75">
      <c r="B2736" s="110"/>
    </row>
    <row r="2737" s="1" customFormat="1" ht="12.75">
      <c r="B2737" s="110"/>
    </row>
    <row r="2738" s="1" customFormat="1" ht="12.75">
      <c r="B2738" s="110"/>
    </row>
    <row r="2739" s="1" customFormat="1" ht="12.75">
      <c r="B2739" s="110"/>
    </row>
    <row r="2740" s="1" customFormat="1" ht="12.75">
      <c r="B2740" s="110"/>
    </row>
    <row r="2741" s="1" customFormat="1" ht="12.75">
      <c r="B2741" s="110"/>
    </row>
    <row r="2742" s="1" customFormat="1" ht="12.75">
      <c r="B2742" s="110"/>
    </row>
    <row r="2743" s="1" customFormat="1" ht="12.75">
      <c r="B2743" s="110"/>
    </row>
    <row r="2744" s="1" customFormat="1" ht="12.75">
      <c r="B2744" s="110"/>
    </row>
    <row r="2745" s="1" customFormat="1" ht="12.75">
      <c r="B2745" s="110"/>
    </row>
    <row r="2746" s="1" customFormat="1" ht="12.75">
      <c r="B2746" s="110"/>
    </row>
    <row r="2747" s="1" customFormat="1" ht="12.75">
      <c r="B2747" s="110"/>
    </row>
    <row r="2748" s="1" customFormat="1" ht="12.75">
      <c r="B2748" s="110"/>
    </row>
    <row r="2749" s="1" customFormat="1" ht="12.75">
      <c r="B2749" s="110"/>
    </row>
    <row r="2750" s="1" customFormat="1" ht="12.75">
      <c r="B2750" s="110"/>
    </row>
    <row r="2751" s="1" customFormat="1" ht="12.75">
      <c r="B2751" s="110"/>
    </row>
    <row r="2752" s="1" customFormat="1" ht="12.75">
      <c r="B2752" s="110"/>
    </row>
    <row r="2753" s="1" customFormat="1" ht="12.75">
      <c r="B2753" s="110"/>
    </row>
    <row r="2754" s="1" customFormat="1" ht="12.75">
      <c r="B2754" s="110"/>
    </row>
    <row r="2755" s="1" customFormat="1" ht="12.75">
      <c r="B2755" s="110"/>
    </row>
    <row r="2756" s="1" customFormat="1" ht="12.75">
      <c r="B2756" s="110"/>
    </row>
    <row r="2757" s="1" customFormat="1" ht="12.75">
      <c r="B2757" s="110"/>
    </row>
    <row r="2758" s="1" customFormat="1" ht="12.75">
      <c r="B2758" s="110"/>
    </row>
    <row r="2759" s="1" customFormat="1" ht="12.75">
      <c r="B2759" s="110"/>
    </row>
    <row r="2760" s="1" customFormat="1" ht="12.75">
      <c r="B2760" s="110"/>
    </row>
    <row r="2761" s="1" customFormat="1" ht="12.75">
      <c r="B2761" s="110"/>
    </row>
    <row r="2762" s="1" customFormat="1" ht="12.75">
      <c r="B2762" s="110"/>
    </row>
    <row r="2763" s="1" customFormat="1" ht="12.75">
      <c r="B2763" s="110"/>
    </row>
    <row r="2764" s="1" customFormat="1" ht="12.75">
      <c r="B2764" s="110"/>
    </row>
    <row r="2765" s="1" customFormat="1" ht="12.75">
      <c r="B2765" s="110"/>
    </row>
    <row r="2766" s="1" customFormat="1" ht="12.75">
      <c r="B2766" s="110"/>
    </row>
    <row r="2767" s="1" customFormat="1" ht="12.75">
      <c r="B2767" s="110"/>
    </row>
    <row r="2768" s="1" customFormat="1" ht="12.75">
      <c r="B2768" s="110"/>
    </row>
    <row r="2769" s="1" customFormat="1" ht="12.75">
      <c r="B2769" s="110"/>
    </row>
    <row r="2770" s="1" customFormat="1" ht="12.75">
      <c r="B2770" s="110"/>
    </row>
    <row r="2771" s="1" customFormat="1" ht="12.75">
      <c r="B2771" s="110"/>
    </row>
    <row r="2772" s="1" customFormat="1" ht="12.75">
      <c r="B2772" s="110"/>
    </row>
    <row r="2773" s="1" customFormat="1" ht="12.75">
      <c r="B2773" s="110"/>
    </row>
    <row r="2774" s="1" customFormat="1" ht="12.75">
      <c r="B2774" s="110"/>
    </row>
    <row r="2775" s="1" customFormat="1" ht="12.75">
      <c r="B2775" s="110"/>
    </row>
    <row r="2776" s="1" customFormat="1" ht="12.75">
      <c r="B2776" s="110"/>
    </row>
    <row r="2777" s="1" customFormat="1" ht="12.75">
      <c r="B2777" s="110"/>
    </row>
    <row r="2778" s="1" customFormat="1" ht="12.75">
      <c r="B2778" s="110"/>
    </row>
    <row r="2779" s="1" customFormat="1" ht="12.75">
      <c r="B2779" s="110"/>
    </row>
    <row r="2780" s="1" customFormat="1" ht="12.75">
      <c r="B2780" s="110"/>
    </row>
    <row r="2781" s="1" customFormat="1" ht="12.75">
      <c r="B2781" s="110"/>
    </row>
    <row r="2782" s="1" customFormat="1" ht="12.75">
      <c r="B2782" s="110"/>
    </row>
    <row r="2783" s="1" customFormat="1" ht="12.75">
      <c r="B2783" s="110"/>
    </row>
    <row r="2784" s="1" customFormat="1" ht="12.75">
      <c r="B2784" s="110"/>
    </row>
    <row r="2785" s="1" customFormat="1" ht="12.75">
      <c r="B2785" s="110"/>
    </row>
    <row r="2786" s="1" customFormat="1" ht="12.75">
      <c r="B2786" s="110"/>
    </row>
    <row r="2787" s="1" customFormat="1" ht="12.75">
      <c r="B2787" s="110"/>
    </row>
    <row r="2788" s="1" customFormat="1" ht="12.75">
      <c r="B2788" s="110"/>
    </row>
    <row r="2789" s="1" customFormat="1" ht="12.75">
      <c r="B2789" s="110"/>
    </row>
    <row r="2790" s="1" customFormat="1" ht="12.75">
      <c r="B2790" s="110"/>
    </row>
    <row r="2791" s="1" customFormat="1" ht="12.75">
      <c r="B2791" s="110"/>
    </row>
    <row r="2792" s="1" customFormat="1" ht="12.75">
      <c r="B2792" s="110"/>
    </row>
    <row r="2793" s="1" customFormat="1" ht="12.75">
      <c r="B2793" s="110"/>
    </row>
    <row r="2794" s="1" customFormat="1" ht="12.75">
      <c r="B2794" s="110"/>
    </row>
    <row r="2795" s="1" customFormat="1" ht="12.75">
      <c r="B2795" s="110"/>
    </row>
    <row r="2796" s="1" customFormat="1" ht="12.75">
      <c r="B2796" s="110"/>
    </row>
    <row r="2797" s="1" customFormat="1" ht="12.75">
      <c r="B2797" s="110"/>
    </row>
    <row r="2798" s="1" customFormat="1" ht="12.75">
      <c r="B2798" s="110"/>
    </row>
    <row r="2799" s="1" customFormat="1" ht="12.75">
      <c r="B2799" s="110"/>
    </row>
    <row r="2800" s="1" customFormat="1" ht="12.75">
      <c r="B2800" s="110"/>
    </row>
    <row r="2801" s="1" customFormat="1" ht="12.75">
      <c r="B2801" s="110"/>
    </row>
    <row r="2802" s="1" customFormat="1" ht="12.75">
      <c r="B2802" s="110"/>
    </row>
    <row r="2803" s="1" customFormat="1" ht="12.75">
      <c r="B2803" s="110"/>
    </row>
    <row r="2804" s="1" customFormat="1" ht="12.75">
      <c r="B2804" s="110"/>
    </row>
    <row r="2805" s="1" customFormat="1" ht="12.75">
      <c r="B2805" s="110"/>
    </row>
    <row r="2806" s="1" customFormat="1" ht="12.75">
      <c r="B2806" s="110"/>
    </row>
    <row r="2807" s="1" customFormat="1" ht="12.75">
      <c r="B2807" s="110"/>
    </row>
    <row r="2808" s="1" customFormat="1" ht="12.75">
      <c r="B2808" s="110"/>
    </row>
    <row r="2809" s="1" customFormat="1" ht="12.75">
      <c r="B2809" s="110"/>
    </row>
    <row r="2810" s="1" customFormat="1" ht="12.75">
      <c r="B2810" s="110"/>
    </row>
    <row r="2811" s="1" customFormat="1" ht="12.75">
      <c r="B2811" s="110"/>
    </row>
    <row r="2812" s="1" customFormat="1" ht="12.75">
      <c r="B2812" s="110"/>
    </row>
    <row r="2813" s="1" customFormat="1" ht="12.75">
      <c r="B2813" s="110"/>
    </row>
    <row r="2814" s="1" customFormat="1" ht="12.75">
      <c r="B2814" s="110"/>
    </row>
    <row r="2815" s="1" customFormat="1" ht="12.75">
      <c r="B2815" s="110"/>
    </row>
    <row r="2816" s="1" customFormat="1" ht="12.75">
      <c r="B2816" s="110"/>
    </row>
    <row r="2817" s="1" customFormat="1" ht="12.75">
      <c r="B2817" s="110"/>
    </row>
    <row r="2818" s="1" customFormat="1" ht="12.75">
      <c r="B2818" s="110"/>
    </row>
    <row r="2819" s="1" customFormat="1" ht="12.75">
      <c r="B2819" s="110"/>
    </row>
    <row r="2820" s="1" customFormat="1" ht="12.75">
      <c r="B2820" s="110"/>
    </row>
    <row r="2821" s="1" customFormat="1" ht="12.75">
      <c r="B2821" s="110"/>
    </row>
    <row r="2822" s="1" customFormat="1" ht="12.75">
      <c r="B2822" s="110"/>
    </row>
    <row r="2823" s="1" customFormat="1" ht="12.75">
      <c r="B2823" s="110"/>
    </row>
    <row r="2824" s="1" customFormat="1" ht="12.75">
      <c r="B2824" s="110"/>
    </row>
    <row r="2825" s="1" customFormat="1" ht="12.75">
      <c r="B2825" s="110"/>
    </row>
    <row r="2826" s="1" customFormat="1" ht="12.75">
      <c r="B2826" s="110"/>
    </row>
    <row r="2827" s="1" customFormat="1" ht="12.75">
      <c r="B2827" s="110"/>
    </row>
    <row r="2828" s="1" customFormat="1" ht="12.75">
      <c r="B2828" s="110"/>
    </row>
    <row r="2829" s="1" customFormat="1" ht="12.75">
      <c r="B2829" s="110"/>
    </row>
    <row r="2830" s="1" customFormat="1" ht="12.75">
      <c r="B2830" s="110"/>
    </row>
    <row r="2831" s="1" customFormat="1" ht="12.75">
      <c r="B2831" s="110"/>
    </row>
    <row r="2832" s="1" customFormat="1" ht="12.75">
      <c r="B2832" s="110"/>
    </row>
    <row r="2833" s="1" customFormat="1" ht="12.75">
      <c r="B2833" s="110"/>
    </row>
    <row r="2834" s="1" customFormat="1" ht="12.75">
      <c r="B2834" s="110"/>
    </row>
    <row r="2835" s="1" customFormat="1" ht="12.75">
      <c r="B2835" s="110"/>
    </row>
    <row r="2836" s="1" customFormat="1" ht="12.75">
      <c r="B2836" s="110"/>
    </row>
    <row r="2837" s="1" customFormat="1" ht="12.75">
      <c r="B2837" s="110"/>
    </row>
    <row r="2838" s="1" customFormat="1" ht="12.75">
      <c r="B2838" s="110"/>
    </row>
    <row r="2839" s="1" customFormat="1" ht="12.75">
      <c r="B2839" s="110"/>
    </row>
    <row r="2840" s="1" customFormat="1" ht="12.75">
      <c r="B2840" s="110"/>
    </row>
    <row r="2841" s="1" customFormat="1" ht="12.75">
      <c r="B2841" s="110"/>
    </row>
    <row r="2842" s="1" customFormat="1" ht="12.75">
      <c r="B2842" s="110"/>
    </row>
    <row r="2843" s="1" customFormat="1" ht="12.75">
      <c r="B2843" s="110"/>
    </row>
    <row r="2844" s="1" customFormat="1" ht="12.75">
      <c r="B2844" s="110"/>
    </row>
    <row r="2845" s="1" customFormat="1" ht="12.75">
      <c r="B2845" s="110"/>
    </row>
    <row r="2846" s="1" customFormat="1" ht="12.75">
      <c r="B2846" s="110"/>
    </row>
    <row r="2847" s="1" customFormat="1" ht="12.75">
      <c r="B2847" s="110"/>
    </row>
    <row r="2848" s="1" customFormat="1" ht="12.75">
      <c r="B2848" s="110"/>
    </row>
    <row r="2849" s="1" customFormat="1" ht="12.75">
      <c r="B2849" s="110"/>
    </row>
    <row r="2850" s="1" customFormat="1" ht="12.75">
      <c r="B2850" s="110"/>
    </row>
    <row r="2851" s="1" customFormat="1" ht="12.75">
      <c r="B2851" s="110"/>
    </row>
    <row r="2852" s="1" customFormat="1" ht="12.75">
      <c r="B2852" s="110"/>
    </row>
    <row r="2853" s="1" customFormat="1" ht="12.75">
      <c r="B2853" s="110"/>
    </row>
    <row r="2854" s="1" customFormat="1" ht="12.75">
      <c r="B2854" s="110"/>
    </row>
    <row r="2855" s="1" customFormat="1" ht="12.75">
      <c r="B2855" s="110"/>
    </row>
    <row r="2856" s="1" customFormat="1" ht="12.75">
      <c r="B2856" s="110"/>
    </row>
    <row r="2857" s="1" customFormat="1" ht="12.75">
      <c r="B2857" s="110"/>
    </row>
    <row r="2858" s="1" customFormat="1" ht="12.75">
      <c r="B2858" s="110"/>
    </row>
    <row r="2859" s="1" customFormat="1" ht="12.75">
      <c r="B2859" s="110"/>
    </row>
    <row r="2860" s="1" customFormat="1" ht="12.75">
      <c r="B2860" s="110"/>
    </row>
    <row r="2861" s="1" customFormat="1" ht="12.75">
      <c r="B2861" s="110"/>
    </row>
    <row r="2862" s="1" customFormat="1" ht="12.75">
      <c r="B2862" s="110"/>
    </row>
    <row r="2863" s="1" customFormat="1" ht="12.75">
      <c r="B2863" s="110"/>
    </row>
    <row r="2864" s="1" customFormat="1" ht="12.75">
      <c r="B2864" s="110"/>
    </row>
    <row r="2865" s="1" customFormat="1" ht="12.75">
      <c r="B2865" s="110"/>
    </row>
    <row r="2866" s="1" customFormat="1" ht="12.75">
      <c r="B2866" s="110"/>
    </row>
    <row r="2867" s="1" customFormat="1" ht="12.75">
      <c r="B2867" s="110"/>
    </row>
    <row r="2868" s="1" customFormat="1" ht="12.75">
      <c r="B2868" s="110"/>
    </row>
    <row r="2869" s="1" customFormat="1" ht="12.75">
      <c r="B2869" s="110"/>
    </row>
    <row r="2870" s="1" customFormat="1" ht="12.75">
      <c r="B2870" s="110"/>
    </row>
    <row r="2871" s="1" customFormat="1" ht="12.75">
      <c r="B2871" s="110"/>
    </row>
    <row r="2872" s="1" customFormat="1" ht="12.75">
      <c r="B2872" s="110"/>
    </row>
    <row r="2873" s="1" customFormat="1" ht="12.75">
      <c r="B2873" s="110"/>
    </row>
    <row r="2874" s="1" customFormat="1" ht="12.75">
      <c r="B2874" s="110"/>
    </row>
    <row r="2875" s="1" customFormat="1" ht="12.75">
      <c r="B2875" s="110"/>
    </row>
    <row r="2876" s="1" customFormat="1" ht="12.75">
      <c r="B2876" s="110"/>
    </row>
    <row r="2877" s="1" customFormat="1" ht="12.75">
      <c r="B2877" s="110"/>
    </row>
    <row r="2878" s="1" customFormat="1" ht="12.75">
      <c r="B2878" s="110"/>
    </row>
    <row r="2879" s="1" customFormat="1" ht="12.75">
      <c r="B2879" s="110"/>
    </row>
    <row r="2880" s="1" customFormat="1" ht="12.75">
      <c r="B2880" s="110"/>
    </row>
    <row r="2881" s="1" customFormat="1" ht="12.75">
      <c r="B2881" s="110"/>
    </row>
    <row r="2882" s="1" customFormat="1" ht="12.75">
      <c r="B2882" s="110"/>
    </row>
    <row r="2883" s="1" customFormat="1" ht="12.75">
      <c r="B2883" s="110"/>
    </row>
    <row r="2884" s="1" customFormat="1" ht="12.75">
      <c r="B2884" s="110"/>
    </row>
    <row r="2885" s="1" customFormat="1" ht="12.75">
      <c r="B2885" s="110"/>
    </row>
    <row r="2886" s="1" customFormat="1" ht="12.75">
      <c r="B2886" s="110"/>
    </row>
    <row r="2887" s="1" customFormat="1" ht="12.75">
      <c r="B2887" s="110"/>
    </row>
    <row r="2888" s="1" customFormat="1" ht="12.75">
      <c r="B2888" s="110"/>
    </row>
    <row r="2889" s="1" customFormat="1" ht="12.75">
      <c r="B2889" s="110"/>
    </row>
    <row r="2890" s="1" customFormat="1" ht="12.75">
      <c r="B2890" s="110"/>
    </row>
    <row r="2891" s="1" customFormat="1" ht="12.75">
      <c r="B2891" s="110"/>
    </row>
    <row r="2892" s="1" customFormat="1" ht="12.75">
      <c r="B2892" s="110"/>
    </row>
    <row r="2893" s="1" customFormat="1" ht="12.75">
      <c r="B2893" s="110"/>
    </row>
    <row r="2894" s="1" customFormat="1" ht="12.75">
      <c r="B2894" s="110"/>
    </row>
    <row r="2895" s="1" customFormat="1" ht="12.75">
      <c r="B2895" s="110"/>
    </row>
    <row r="2896" s="1" customFormat="1" ht="12.75">
      <c r="B2896" s="110"/>
    </row>
    <row r="2897" s="1" customFormat="1" ht="12.75">
      <c r="B2897" s="110"/>
    </row>
    <row r="2898" s="1" customFormat="1" ht="12.75">
      <c r="B2898" s="110"/>
    </row>
    <row r="2899" s="1" customFormat="1" ht="12.75">
      <c r="B2899" s="110"/>
    </row>
    <row r="2900" s="1" customFormat="1" ht="12.75">
      <c r="B2900" s="110"/>
    </row>
    <row r="2901" s="1" customFormat="1" ht="12.75">
      <c r="B2901" s="110"/>
    </row>
    <row r="2902" s="1" customFormat="1" ht="12.75">
      <c r="B2902" s="110"/>
    </row>
    <row r="2903" s="1" customFormat="1" ht="12.75">
      <c r="B2903" s="110"/>
    </row>
    <row r="2904" s="1" customFormat="1" ht="12.75">
      <c r="B2904" s="110"/>
    </row>
    <row r="2905" s="1" customFormat="1" ht="12.75">
      <c r="B2905" s="110"/>
    </row>
    <row r="2906" s="1" customFormat="1" ht="12.75">
      <c r="B2906" s="110"/>
    </row>
    <row r="2907" s="1" customFormat="1" ht="12.75">
      <c r="B2907" s="110"/>
    </row>
    <row r="2908" s="1" customFormat="1" ht="12.75">
      <c r="B2908" s="110"/>
    </row>
    <row r="2909" s="1" customFormat="1" ht="12.75">
      <c r="B2909" s="110"/>
    </row>
    <row r="2910" s="1" customFormat="1" ht="12.75">
      <c r="B2910" s="110"/>
    </row>
    <row r="2911" s="1" customFormat="1" ht="12.75">
      <c r="B2911" s="110"/>
    </row>
    <row r="2912" s="1" customFormat="1" ht="12.75">
      <c r="B2912" s="110"/>
    </row>
    <row r="2913" s="1" customFormat="1" ht="12.75">
      <c r="B2913" s="110"/>
    </row>
    <row r="2914" s="1" customFormat="1" ht="12.75">
      <c r="B2914" s="110"/>
    </row>
    <row r="2915" s="1" customFormat="1" ht="12.75">
      <c r="B2915" s="110"/>
    </row>
    <row r="2916" s="1" customFormat="1" ht="12.75">
      <c r="B2916" s="110"/>
    </row>
    <row r="2917" s="1" customFormat="1" ht="12.75">
      <c r="B2917" s="110"/>
    </row>
    <row r="2918" s="1" customFormat="1" ht="12.75">
      <c r="B2918" s="110"/>
    </row>
    <row r="2919" s="1" customFormat="1" ht="12.75">
      <c r="B2919" s="110"/>
    </row>
    <row r="2920" s="1" customFormat="1" ht="12.75">
      <c r="B2920" s="110"/>
    </row>
    <row r="2921" s="1" customFormat="1" ht="12.75">
      <c r="B2921" s="110"/>
    </row>
    <row r="2922" s="1" customFormat="1" ht="12.75">
      <c r="B2922" s="110"/>
    </row>
    <row r="2923" s="1" customFormat="1" ht="12.75">
      <c r="B2923" s="110"/>
    </row>
    <row r="2924" s="1" customFormat="1" ht="12.75">
      <c r="B2924" s="110"/>
    </row>
    <row r="2925" s="1" customFormat="1" ht="12.75">
      <c r="B2925" s="110"/>
    </row>
    <row r="2926" s="1" customFormat="1" ht="12.75">
      <c r="B2926" s="110"/>
    </row>
    <row r="2927" s="1" customFormat="1" ht="12.75">
      <c r="B2927" s="110"/>
    </row>
    <row r="2928" s="1" customFormat="1" ht="12.75">
      <c r="B2928" s="110"/>
    </row>
    <row r="2929" s="1" customFormat="1" ht="12.75">
      <c r="B2929" s="110"/>
    </row>
    <row r="2930" s="1" customFormat="1" ht="12.75">
      <c r="B2930" s="110"/>
    </row>
    <row r="2931" s="1" customFormat="1" ht="12.75">
      <c r="B2931" s="110"/>
    </row>
    <row r="2932" s="1" customFormat="1" ht="12.75">
      <c r="B2932" s="110"/>
    </row>
    <row r="2933" s="1" customFormat="1" ht="12.75">
      <c r="B2933" s="110"/>
    </row>
    <row r="2934" s="1" customFormat="1" ht="12.75">
      <c r="B2934" s="110"/>
    </row>
    <row r="2935" s="1" customFormat="1" ht="12.75">
      <c r="B2935" s="110"/>
    </row>
    <row r="2936" s="1" customFormat="1" ht="12.75">
      <c r="B2936" s="110"/>
    </row>
    <row r="2937" s="1" customFormat="1" ht="12.75">
      <c r="B2937" s="110"/>
    </row>
    <row r="2938" s="1" customFormat="1" ht="12.75">
      <c r="B2938" s="110"/>
    </row>
    <row r="2939" s="1" customFormat="1" ht="12.75">
      <c r="B2939" s="110"/>
    </row>
    <row r="2940" s="1" customFormat="1" ht="12.75">
      <c r="B2940" s="110"/>
    </row>
    <row r="2941" s="1" customFormat="1" ht="12.75">
      <c r="B2941" s="110"/>
    </row>
    <row r="2942" s="1" customFormat="1" ht="12.75">
      <c r="B2942" s="110"/>
    </row>
    <row r="2943" s="1" customFormat="1" ht="12.75">
      <c r="B2943" s="110"/>
    </row>
    <row r="2944" s="1" customFormat="1" ht="12.75">
      <c r="B2944" s="110"/>
    </row>
    <row r="2945" s="1" customFormat="1" ht="12.75">
      <c r="B2945" s="110"/>
    </row>
    <row r="2946" s="1" customFormat="1" ht="12.75">
      <c r="B2946" s="110"/>
    </row>
    <row r="2947" s="1" customFormat="1" ht="12.75">
      <c r="B2947" s="110"/>
    </row>
    <row r="2948" s="1" customFormat="1" ht="12.75">
      <c r="B2948" s="110"/>
    </row>
    <row r="2949" s="1" customFormat="1" ht="12.75">
      <c r="B2949" s="110"/>
    </row>
    <row r="2950" s="1" customFormat="1" ht="12.75">
      <c r="B2950" s="110"/>
    </row>
    <row r="2951" s="1" customFormat="1" ht="12.75">
      <c r="B2951" s="110"/>
    </row>
    <row r="2952" s="1" customFormat="1" ht="12.75">
      <c r="B2952" s="110"/>
    </row>
    <row r="2953" s="1" customFormat="1" ht="12.75">
      <c r="B2953" s="110"/>
    </row>
    <row r="2954" s="1" customFormat="1" ht="12.75">
      <c r="B2954" s="110"/>
    </row>
    <row r="2955" s="1" customFormat="1" ht="12.75">
      <c r="B2955" s="110"/>
    </row>
    <row r="2956" s="1" customFormat="1" ht="12.75">
      <c r="B2956" s="110"/>
    </row>
    <row r="2957" s="1" customFormat="1" ht="12.75">
      <c r="B2957" s="110"/>
    </row>
    <row r="2958" s="1" customFormat="1" ht="12.75">
      <c r="B2958" s="110"/>
    </row>
    <row r="2959" s="1" customFormat="1" ht="12.75">
      <c r="B2959" s="110"/>
    </row>
    <row r="2960" s="1" customFormat="1" ht="12.75">
      <c r="B2960" s="110"/>
    </row>
    <row r="2961" s="1" customFormat="1" ht="12.75">
      <c r="B2961" s="110"/>
    </row>
    <row r="2962" s="1" customFormat="1" ht="12.75">
      <c r="B2962" s="110"/>
    </row>
    <row r="2963" s="1" customFormat="1" ht="12.75">
      <c r="B2963" s="110"/>
    </row>
    <row r="2964" s="1" customFormat="1" ht="12.75">
      <c r="B2964" s="110"/>
    </row>
    <row r="2965" s="1" customFormat="1" ht="12.75">
      <c r="B2965" s="110"/>
    </row>
    <row r="2966" s="1" customFormat="1" ht="12.75">
      <c r="B2966" s="110"/>
    </row>
    <row r="2967" s="1" customFormat="1" ht="12.75">
      <c r="B2967" s="110"/>
    </row>
    <row r="2968" s="1" customFormat="1" ht="12.75">
      <c r="B2968" s="110"/>
    </row>
    <row r="2969" s="1" customFormat="1" ht="12.75">
      <c r="B2969" s="110"/>
    </row>
    <row r="2970" s="1" customFormat="1" ht="12.75">
      <c r="B2970" s="110"/>
    </row>
    <row r="2971" s="1" customFormat="1" ht="12.75">
      <c r="B2971" s="110"/>
    </row>
    <row r="2972" s="1" customFormat="1" ht="12.75">
      <c r="B2972" s="110"/>
    </row>
    <row r="2973" s="1" customFormat="1" ht="12.75">
      <c r="B2973" s="110"/>
    </row>
    <row r="2974" s="1" customFormat="1" ht="12.75">
      <c r="B2974" s="110"/>
    </row>
    <row r="2975" s="1" customFormat="1" ht="12.75">
      <c r="B2975" s="110"/>
    </row>
    <row r="2976" s="1" customFormat="1" ht="12.75">
      <c r="B2976" s="110"/>
    </row>
    <row r="2977" s="1" customFormat="1" ht="12.75">
      <c r="B2977" s="110"/>
    </row>
    <row r="2978" s="1" customFormat="1" ht="12.75">
      <c r="B2978" s="110"/>
    </row>
    <row r="2979" s="1" customFormat="1" ht="12.75">
      <c r="B2979" s="110"/>
    </row>
    <row r="2980" s="1" customFormat="1" ht="12.75">
      <c r="B2980" s="110"/>
    </row>
    <row r="2981" s="1" customFormat="1" ht="12.75">
      <c r="B2981" s="110"/>
    </row>
    <row r="2982" s="1" customFormat="1" ht="12.75">
      <c r="B2982" s="110"/>
    </row>
    <row r="2983" s="1" customFormat="1" ht="12.75">
      <c r="B2983" s="110"/>
    </row>
    <row r="2984" s="1" customFormat="1" ht="12.75">
      <c r="B2984" s="110"/>
    </row>
    <row r="2985" s="1" customFormat="1" ht="12.75">
      <c r="B2985" s="110"/>
    </row>
    <row r="2986" s="1" customFormat="1" ht="12.75">
      <c r="B2986" s="110"/>
    </row>
    <row r="2987" s="1" customFormat="1" ht="12.75">
      <c r="B2987" s="110"/>
    </row>
    <row r="2988" s="1" customFormat="1" ht="12.75">
      <c r="B2988" s="110"/>
    </row>
    <row r="2989" s="1" customFormat="1" ht="12.75">
      <c r="B2989" s="110"/>
    </row>
    <row r="2990" s="1" customFormat="1" ht="12.75">
      <c r="B2990" s="110"/>
    </row>
    <row r="2991" s="1" customFormat="1" ht="12.75">
      <c r="B2991" s="110"/>
    </row>
    <row r="2992" s="1" customFormat="1" ht="12.75">
      <c r="B2992" s="110"/>
    </row>
    <row r="2993" s="1" customFormat="1" ht="12.75">
      <c r="B2993" s="110"/>
    </row>
    <row r="2994" s="1" customFormat="1" ht="12.75">
      <c r="B2994" s="110"/>
    </row>
    <row r="2995" s="1" customFormat="1" ht="12.75">
      <c r="B2995" s="110"/>
    </row>
    <row r="2996" s="1" customFormat="1" ht="12.75">
      <c r="B2996" s="110"/>
    </row>
    <row r="2997" s="1" customFormat="1" ht="12.75">
      <c r="B2997" s="110"/>
    </row>
    <row r="2998" s="1" customFormat="1" ht="12.75">
      <c r="B2998" s="110"/>
    </row>
    <row r="2999" s="1" customFormat="1" ht="12.75">
      <c r="B2999" s="110"/>
    </row>
    <row r="3000" s="1" customFormat="1" ht="12.75">
      <c r="B3000" s="110"/>
    </row>
    <row r="3001" s="1" customFormat="1" ht="12.75">
      <c r="B3001" s="110"/>
    </row>
    <row r="3002" s="1" customFormat="1" ht="12.75">
      <c r="B3002" s="110"/>
    </row>
    <row r="3003" s="1" customFormat="1" ht="12.75">
      <c r="B3003" s="110"/>
    </row>
    <row r="3004" s="1" customFormat="1" ht="12.75">
      <c r="B3004" s="110"/>
    </row>
    <row r="3005" s="1" customFormat="1" ht="12.75">
      <c r="B3005" s="110"/>
    </row>
    <row r="3006" s="1" customFormat="1" ht="12.75">
      <c r="B3006" s="110"/>
    </row>
    <row r="3007" s="1" customFormat="1" ht="12.75">
      <c r="B3007" s="110"/>
    </row>
    <row r="3008" s="1" customFormat="1" ht="12.75">
      <c r="B3008" s="110"/>
    </row>
    <row r="3009" s="1" customFormat="1" ht="12.75">
      <c r="B3009" s="110"/>
    </row>
    <row r="3010" s="1" customFormat="1" ht="12.75">
      <c r="B3010" s="110"/>
    </row>
    <row r="3011" s="1" customFormat="1" ht="12.75">
      <c r="B3011" s="110"/>
    </row>
    <row r="3012" s="1" customFormat="1" ht="12.75">
      <c r="B3012" s="110"/>
    </row>
    <row r="3013" s="1" customFormat="1" ht="12.75">
      <c r="B3013" s="110"/>
    </row>
    <row r="3014" s="1" customFormat="1" ht="12.75">
      <c r="B3014" s="110"/>
    </row>
    <row r="3015" s="1" customFormat="1" ht="12.75">
      <c r="B3015" s="110"/>
    </row>
    <row r="3016" s="1" customFormat="1" ht="12.75">
      <c r="B3016" s="110"/>
    </row>
    <row r="3017" s="1" customFormat="1" ht="12.75">
      <c r="B3017" s="110"/>
    </row>
    <row r="3018" s="1" customFormat="1" ht="12.75">
      <c r="B3018" s="110"/>
    </row>
    <row r="3019" s="1" customFormat="1" ht="12.75">
      <c r="B3019" s="110"/>
    </row>
    <row r="3020" s="1" customFormat="1" ht="12.75">
      <c r="B3020" s="110"/>
    </row>
    <row r="3021" s="1" customFormat="1" ht="12.75">
      <c r="B3021" s="110"/>
    </row>
    <row r="3022" s="1" customFormat="1" ht="12.75">
      <c r="B3022" s="110"/>
    </row>
    <row r="3023" s="1" customFormat="1" ht="12.75">
      <c r="B3023" s="110"/>
    </row>
    <row r="3024" s="1" customFormat="1" ht="12.75">
      <c r="B3024" s="110"/>
    </row>
    <row r="3025" s="1" customFormat="1" ht="12.75">
      <c r="B3025" s="110"/>
    </row>
    <row r="3026" s="1" customFormat="1" ht="12.75">
      <c r="B3026" s="110"/>
    </row>
    <row r="3027" s="1" customFormat="1" ht="12.75">
      <c r="B3027" s="110"/>
    </row>
    <row r="3028" s="1" customFormat="1" ht="12.75">
      <c r="B3028" s="110"/>
    </row>
    <row r="3029" s="1" customFormat="1" ht="12.75">
      <c r="B3029" s="110"/>
    </row>
    <row r="3030" s="1" customFormat="1" ht="12.75">
      <c r="B3030" s="110"/>
    </row>
    <row r="3031" s="1" customFormat="1" ht="12.75">
      <c r="B3031" s="110"/>
    </row>
    <row r="3032" s="1" customFormat="1" ht="12.75">
      <c r="B3032" s="110"/>
    </row>
    <row r="3033" s="1" customFormat="1" ht="12.75">
      <c r="B3033" s="110"/>
    </row>
    <row r="3034" s="1" customFormat="1" ht="12.75">
      <c r="B3034" s="110"/>
    </row>
    <row r="3035" s="1" customFormat="1" ht="12.75">
      <c r="B3035" s="110"/>
    </row>
    <row r="3036" s="1" customFormat="1" ht="12.75">
      <c r="B3036" s="110"/>
    </row>
    <row r="3037" s="1" customFormat="1" ht="12.75">
      <c r="B3037" s="110"/>
    </row>
    <row r="3038" s="1" customFormat="1" ht="12.75">
      <c r="B3038" s="110"/>
    </row>
    <row r="3039" s="1" customFormat="1" ht="12.75">
      <c r="B3039" s="110"/>
    </row>
    <row r="3040" s="1" customFormat="1" ht="12.75">
      <c r="B3040" s="110"/>
    </row>
    <row r="3041" s="1" customFormat="1" ht="12.75">
      <c r="B3041" s="110"/>
    </row>
    <row r="3042" s="1" customFormat="1" ht="12.75">
      <c r="B3042" s="110"/>
    </row>
    <row r="3043" s="1" customFormat="1" ht="12.75">
      <c r="B3043" s="110"/>
    </row>
    <row r="3044" s="1" customFormat="1" ht="12.75">
      <c r="B3044" s="110"/>
    </row>
    <row r="3045" s="1" customFormat="1" ht="12.75">
      <c r="B3045" s="110"/>
    </row>
    <row r="3046" s="1" customFormat="1" ht="12.75">
      <c r="B3046" s="110"/>
    </row>
    <row r="3047" s="1" customFormat="1" ht="12.75">
      <c r="B3047" s="110"/>
    </row>
    <row r="3048" s="1" customFormat="1" ht="12.75">
      <c r="B3048" s="110"/>
    </row>
    <row r="3049" s="1" customFormat="1" ht="12.75">
      <c r="B3049" s="110"/>
    </row>
    <row r="3050" s="1" customFormat="1" ht="12.75">
      <c r="B3050" s="110"/>
    </row>
    <row r="3051" s="1" customFormat="1" ht="12.75">
      <c r="B3051" s="110"/>
    </row>
    <row r="3052" s="1" customFormat="1" ht="12.75">
      <c r="B3052" s="110"/>
    </row>
    <row r="3053" s="1" customFormat="1" ht="12.75">
      <c r="B3053" s="110"/>
    </row>
    <row r="3054" s="1" customFormat="1" ht="12.75">
      <c r="B3054" s="110"/>
    </row>
    <row r="3055" s="1" customFormat="1" ht="12.75">
      <c r="B3055" s="110"/>
    </row>
    <row r="3056" s="1" customFormat="1" ht="12.75">
      <c r="B3056" s="110"/>
    </row>
    <row r="3057" s="1" customFormat="1" ht="12.75">
      <c r="B3057" s="110"/>
    </row>
    <row r="3058" s="1" customFormat="1" ht="12.75">
      <c r="B3058" s="110"/>
    </row>
    <row r="3059" s="1" customFormat="1" ht="12.75">
      <c r="B3059" s="110"/>
    </row>
    <row r="3060" s="1" customFormat="1" ht="12.75">
      <c r="B3060" s="110"/>
    </row>
    <row r="3061" s="1" customFormat="1" ht="12.75">
      <c r="B3061" s="110"/>
    </row>
    <row r="3062" s="1" customFormat="1" ht="12.75">
      <c r="B3062" s="110"/>
    </row>
    <row r="3063" s="1" customFormat="1" ht="12.75">
      <c r="B3063" s="110"/>
    </row>
    <row r="3064" s="1" customFormat="1" ht="12.75">
      <c r="B3064" s="110"/>
    </row>
    <row r="3065" s="1" customFormat="1" ht="12.75">
      <c r="B3065" s="110"/>
    </row>
    <row r="3066" s="1" customFormat="1" ht="12.75">
      <c r="B3066" s="110"/>
    </row>
    <row r="3067" s="1" customFormat="1" ht="12.75">
      <c r="B3067" s="110"/>
    </row>
    <row r="3068" s="1" customFormat="1" ht="12.75">
      <c r="B3068" s="110"/>
    </row>
    <row r="3069" s="1" customFormat="1" ht="12.75">
      <c r="B3069" s="110"/>
    </row>
    <row r="3070" s="1" customFormat="1" ht="12.75">
      <c r="B3070" s="110"/>
    </row>
    <row r="3071" s="1" customFormat="1" ht="12.75">
      <c r="B3071" s="110"/>
    </row>
    <row r="3072" s="1" customFormat="1" ht="12.75">
      <c r="B3072" s="110"/>
    </row>
    <row r="3073" s="1" customFormat="1" ht="12.75">
      <c r="B3073" s="110"/>
    </row>
    <row r="3074" s="1" customFormat="1" ht="12.75">
      <c r="B3074" s="110"/>
    </row>
    <row r="3075" s="1" customFormat="1" ht="12.75">
      <c r="B3075" s="110"/>
    </row>
    <row r="3076" s="1" customFormat="1" ht="12.75">
      <c r="B3076" s="110"/>
    </row>
    <row r="3077" s="1" customFormat="1" ht="12.75">
      <c r="B3077" s="110"/>
    </row>
    <row r="3078" s="1" customFormat="1" ht="12.75">
      <c r="B3078" s="110"/>
    </row>
    <row r="3079" s="1" customFormat="1" ht="12.75">
      <c r="B3079" s="110"/>
    </row>
    <row r="3080" s="1" customFormat="1" ht="12.75">
      <c r="B3080" s="110"/>
    </row>
    <row r="3081" s="1" customFormat="1" ht="12.75">
      <c r="B3081" s="110"/>
    </row>
    <row r="3082" s="1" customFormat="1" ht="12.75">
      <c r="B3082" s="110"/>
    </row>
    <row r="3083" s="1" customFormat="1" ht="12.75">
      <c r="B3083" s="110"/>
    </row>
    <row r="3084" s="1" customFormat="1" ht="12.75">
      <c r="B3084" s="110"/>
    </row>
    <row r="3085" s="1" customFormat="1" ht="12.75">
      <c r="B3085" s="110"/>
    </row>
    <row r="3086" s="1" customFormat="1" ht="12.75">
      <c r="B3086" s="110"/>
    </row>
    <row r="3087" s="1" customFormat="1" ht="12.75">
      <c r="B3087" s="110"/>
    </row>
    <row r="3088" s="1" customFormat="1" ht="12.75">
      <c r="B3088" s="110"/>
    </row>
    <row r="3089" s="1" customFormat="1" ht="12.75">
      <c r="B3089" s="110"/>
    </row>
    <row r="3090" s="1" customFormat="1" ht="12.75">
      <c r="B3090" s="110"/>
    </row>
    <row r="3091" s="1" customFormat="1" ht="12.75">
      <c r="B3091" s="110"/>
    </row>
    <row r="3092" s="1" customFormat="1" ht="12.75">
      <c r="B3092" s="110"/>
    </row>
    <row r="3093" s="1" customFormat="1" ht="12.75">
      <c r="B3093" s="110"/>
    </row>
    <row r="3094" s="1" customFormat="1" ht="12.75">
      <c r="B3094" s="110"/>
    </row>
    <row r="3095" s="1" customFormat="1" ht="12.75">
      <c r="B3095" s="110"/>
    </row>
    <row r="3096" s="1" customFormat="1" ht="12.75">
      <c r="B3096" s="110"/>
    </row>
    <row r="3097" s="1" customFormat="1" ht="12.75">
      <c r="B3097" s="110"/>
    </row>
    <row r="3098" s="1" customFormat="1" ht="12.75">
      <c r="B3098" s="110"/>
    </row>
    <row r="3099" s="1" customFormat="1" ht="12.75">
      <c r="B3099" s="110"/>
    </row>
    <row r="3100" s="1" customFormat="1" ht="12.75">
      <c r="B3100" s="110"/>
    </row>
    <row r="3101" s="1" customFormat="1" ht="12.75">
      <c r="B3101" s="110"/>
    </row>
    <row r="3102" s="1" customFormat="1" ht="12.75">
      <c r="B3102" s="110"/>
    </row>
    <row r="3103" s="1" customFormat="1" ht="12.75">
      <c r="B3103" s="110"/>
    </row>
    <row r="3104" s="1" customFormat="1" ht="12.75">
      <c r="B3104" s="110"/>
    </row>
    <row r="3105" s="1" customFormat="1" ht="12.75">
      <c r="B3105" s="110"/>
    </row>
    <row r="3106" s="1" customFormat="1" ht="12.75">
      <c r="B3106" s="110"/>
    </row>
    <row r="3107" s="1" customFormat="1" ht="12.75">
      <c r="B3107" s="110"/>
    </row>
    <row r="3108" s="1" customFormat="1" ht="12.75">
      <c r="B3108" s="110"/>
    </row>
    <row r="3109" s="1" customFormat="1" ht="12.75">
      <c r="B3109" s="110"/>
    </row>
    <row r="3110" s="1" customFormat="1" ht="12.75">
      <c r="B3110" s="110"/>
    </row>
    <row r="3111" s="1" customFormat="1" ht="12.75">
      <c r="B3111" s="110"/>
    </row>
    <row r="3112" s="1" customFormat="1" ht="12.75">
      <c r="B3112" s="110"/>
    </row>
    <row r="3113" s="1" customFormat="1" ht="12.75">
      <c r="B3113" s="110"/>
    </row>
    <row r="3114" s="1" customFormat="1" ht="12.75">
      <c r="B3114" s="110"/>
    </row>
    <row r="3115" s="1" customFormat="1" ht="12.75">
      <c r="B3115" s="110"/>
    </row>
    <row r="3116" s="1" customFormat="1" ht="12.75">
      <c r="B3116" s="110"/>
    </row>
    <row r="3117" s="1" customFormat="1" ht="12.75">
      <c r="B3117" s="110"/>
    </row>
    <row r="3118" s="1" customFormat="1" ht="12.75">
      <c r="B3118" s="110"/>
    </row>
    <row r="3119" s="1" customFormat="1" ht="12.75">
      <c r="B3119" s="110"/>
    </row>
    <row r="3120" s="1" customFormat="1" ht="12.75">
      <c r="B3120" s="110"/>
    </row>
    <row r="3121" s="1" customFormat="1" ht="12.75">
      <c r="B3121" s="110"/>
    </row>
    <row r="3122" s="1" customFormat="1" ht="12.75">
      <c r="B3122" s="110"/>
    </row>
    <row r="3123" s="1" customFormat="1" ht="12.75">
      <c r="B3123" s="110"/>
    </row>
    <row r="3124" s="1" customFormat="1" ht="12.75">
      <c r="B3124" s="110"/>
    </row>
    <row r="3125" s="1" customFormat="1" ht="12.75">
      <c r="B3125" s="110"/>
    </row>
    <row r="3126" s="1" customFormat="1" ht="12.75">
      <c r="B3126" s="110"/>
    </row>
    <row r="3127" s="1" customFormat="1" ht="12.75">
      <c r="B3127" s="110"/>
    </row>
    <row r="3128" s="1" customFormat="1" ht="12.75">
      <c r="B3128" s="110"/>
    </row>
    <row r="3129" s="1" customFormat="1" ht="12.75">
      <c r="B3129" s="110"/>
    </row>
    <row r="3130" s="1" customFormat="1" ht="12.75">
      <c r="B3130" s="110"/>
    </row>
    <row r="3131" s="1" customFormat="1" ht="12.75">
      <c r="B3131" s="110"/>
    </row>
    <row r="3132" s="1" customFormat="1" ht="12.75">
      <c r="B3132" s="110"/>
    </row>
    <row r="3133" s="1" customFormat="1" ht="12.75">
      <c r="B3133" s="110"/>
    </row>
    <row r="3134" s="1" customFormat="1" ht="12.75">
      <c r="B3134" s="110"/>
    </row>
    <row r="3135" s="1" customFormat="1" ht="12.75">
      <c r="B3135" s="110"/>
    </row>
    <row r="3136" s="1" customFormat="1" ht="12.75">
      <c r="B3136" s="110"/>
    </row>
    <row r="3137" s="1" customFormat="1" ht="12.75">
      <c r="B3137" s="110"/>
    </row>
    <row r="3138" s="1" customFormat="1" ht="12.75">
      <c r="B3138" s="110"/>
    </row>
    <row r="3139" s="1" customFormat="1" ht="12.75">
      <c r="B3139" s="110"/>
    </row>
    <row r="3140" s="1" customFormat="1" ht="12.75">
      <c r="B3140" s="110"/>
    </row>
    <row r="3141" s="1" customFormat="1" ht="12.75">
      <c r="B3141" s="110"/>
    </row>
    <row r="3142" s="1" customFormat="1" ht="12.75">
      <c r="B3142" s="110"/>
    </row>
    <row r="3143" s="1" customFormat="1" ht="12.75">
      <c r="B3143" s="110"/>
    </row>
    <row r="3144" s="1" customFormat="1" ht="12.75">
      <c r="B3144" s="110"/>
    </row>
    <row r="3145" s="1" customFormat="1" ht="12.75">
      <c r="B3145" s="110"/>
    </row>
    <row r="3146" s="1" customFormat="1" ht="12.75">
      <c r="B3146" s="110"/>
    </row>
    <row r="3147" s="1" customFormat="1" ht="12.75">
      <c r="B3147" s="110"/>
    </row>
    <row r="3148" s="1" customFormat="1" ht="12.75">
      <c r="B3148" s="110"/>
    </row>
    <row r="3149" s="1" customFormat="1" ht="12.75">
      <c r="B3149" s="110"/>
    </row>
    <row r="3150" s="1" customFormat="1" ht="12.75">
      <c r="B3150" s="110"/>
    </row>
    <row r="3151" s="1" customFormat="1" ht="12.75">
      <c r="B3151" s="110"/>
    </row>
    <row r="3152" s="1" customFormat="1" ht="12.75">
      <c r="B3152" s="110"/>
    </row>
    <row r="3153" s="1" customFormat="1" ht="12.75">
      <c r="B3153" s="110"/>
    </row>
    <row r="3154" s="1" customFormat="1" ht="12.75">
      <c r="B3154" s="110"/>
    </row>
    <row r="3155" s="1" customFormat="1" ht="12.75">
      <c r="B3155" s="110"/>
    </row>
    <row r="3156" s="1" customFormat="1" ht="12.75">
      <c r="B3156" s="110"/>
    </row>
    <row r="3157" s="1" customFormat="1" ht="12.75">
      <c r="B3157" s="110"/>
    </row>
    <row r="3158" s="1" customFormat="1" ht="12.75">
      <c r="B3158" s="110"/>
    </row>
    <row r="3159" s="1" customFormat="1" ht="12.75">
      <c r="B3159" s="110"/>
    </row>
    <row r="3160" s="1" customFormat="1" ht="12.75">
      <c r="B3160" s="110"/>
    </row>
    <row r="3161" s="1" customFormat="1" ht="12.75">
      <c r="B3161" s="110"/>
    </row>
    <row r="3162" s="1" customFormat="1" ht="12.75">
      <c r="B3162" s="110"/>
    </row>
    <row r="3163" s="1" customFormat="1" ht="12.75">
      <c r="B3163" s="110"/>
    </row>
    <row r="3164" s="1" customFormat="1" ht="12.75">
      <c r="B3164" s="110"/>
    </row>
    <row r="3165" s="1" customFormat="1" ht="12.75">
      <c r="B3165" s="110"/>
    </row>
    <row r="3166" s="1" customFormat="1" ht="12.75">
      <c r="B3166" s="110"/>
    </row>
    <row r="3167" s="1" customFormat="1" ht="12.75">
      <c r="B3167" s="110"/>
    </row>
    <row r="3168" s="1" customFormat="1" ht="12.75">
      <c r="B3168" s="110"/>
    </row>
    <row r="3169" s="1" customFormat="1" ht="12.75">
      <c r="B3169" s="110"/>
    </row>
    <row r="3170" s="1" customFormat="1" ht="12.75">
      <c r="B3170" s="110"/>
    </row>
    <row r="3171" s="1" customFormat="1" ht="12.75">
      <c r="B3171" s="110"/>
    </row>
    <row r="3172" s="1" customFormat="1" ht="12.75">
      <c r="B3172" s="110"/>
    </row>
    <row r="3173" s="1" customFormat="1" ht="12.75">
      <c r="B3173" s="110"/>
    </row>
    <row r="3174" s="1" customFormat="1" ht="12.75">
      <c r="B3174" s="110"/>
    </row>
    <row r="3175" s="1" customFormat="1" ht="12.75">
      <c r="B3175" s="110"/>
    </row>
    <row r="3176" s="1" customFormat="1" ht="12.75">
      <c r="B3176" s="110"/>
    </row>
    <row r="3177" s="1" customFormat="1" ht="12.75">
      <c r="B3177" s="110"/>
    </row>
    <row r="3178" s="1" customFormat="1" ht="12.75">
      <c r="B3178" s="110"/>
    </row>
    <row r="3179" s="1" customFormat="1" ht="12.75">
      <c r="B3179" s="110"/>
    </row>
    <row r="3180" s="1" customFormat="1" ht="12.75">
      <c r="B3180" s="110"/>
    </row>
    <row r="3181" s="1" customFormat="1" ht="12.75">
      <c r="B3181" s="110"/>
    </row>
    <row r="3182" s="1" customFormat="1" ht="12.75">
      <c r="B3182" s="110"/>
    </row>
    <row r="3183" s="1" customFormat="1" ht="12.75">
      <c r="B3183" s="110"/>
    </row>
    <row r="3184" s="1" customFormat="1" ht="12.75">
      <c r="B3184" s="110"/>
    </row>
    <row r="3185" s="1" customFormat="1" ht="12.75">
      <c r="B3185" s="110"/>
    </row>
    <row r="3186" s="1" customFormat="1" ht="12.75">
      <c r="B3186" s="110"/>
    </row>
    <row r="3187" s="1" customFormat="1" ht="12.75">
      <c r="B3187" s="110"/>
    </row>
    <row r="3188" s="1" customFormat="1" ht="12.75">
      <c r="B3188" s="110"/>
    </row>
    <row r="3189" s="1" customFormat="1" ht="12.75">
      <c r="B3189" s="110"/>
    </row>
    <row r="3190" s="1" customFormat="1" ht="12.75">
      <c r="B3190" s="110"/>
    </row>
    <row r="3191" s="1" customFormat="1" ht="12.75">
      <c r="B3191" s="110"/>
    </row>
    <row r="3192" s="1" customFormat="1" ht="12.75">
      <c r="B3192" s="110"/>
    </row>
    <row r="3193" s="1" customFormat="1" ht="12.75">
      <c r="B3193" s="110"/>
    </row>
    <row r="3194" s="1" customFormat="1" ht="12.75">
      <c r="B3194" s="110"/>
    </row>
    <row r="3195" s="1" customFormat="1" ht="12.75">
      <c r="B3195" s="110"/>
    </row>
    <row r="3196" s="1" customFormat="1" ht="12.75">
      <c r="B3196" s="110"/>
    </row>
    <row r="3197" s="1" customFormat="1" ht="12.75">
      <c r="B3197" s="110"/>
    </row>
    <row r="3198" s="1" customFormat="1" ht="12.75">
      <c r="B3198" s="110"/>
    </row>
    <row r="3199" s="1" customFormat="1" ht="12.75">
      <c r="B3199" s="110"/>
    </row>
    <row r="3200" s="1" customFormat="1" ht="12.75">
      <c r="B3200" s="110"/>
    </row>
    <row r="3201" s="1" customFormat="1" ht="12.75">
      <c r="B3201" s="110"/>
    </row>
    <row r="3202" s="1" customFormat="1" ht="12.75">
      <c r="B3202" s="110"/>
    </row>
    <row r="3203" s="1" customFormat="1" ht="12.75">
      <c r="B3203" s="110"/>
    </row>
    <row r="3204" s="1" customFormat="1" ht="12.75">
      <c r="B3204" s="110"/>
    </row>
    <row r="3205" s="1" customFormat="1" ht="12.75">
      <c r="B3205" s="110"/>
    </row>
    <row r="3206" s="1" customFormat="1" ht="12.75">
      <c r="B3206" s="110"/>
    </row>
    <row r="3207" s="1" customFormat="1" ht="12.75">
      <c r="B3207" s="110"/>
    </row>
    <row r="3208" s="1" customFormat="1" ht="12.75">
      <c r="B3208" s="110"/>
    </row>
    <row r="3209" s="1" customFormat="1" ht="12.75">
      <c r="B3209" s="110"/>
    </row>
    <row r="3210" s="1" customFormat="1" ht="12.75">
      <c r="B3210" s="110"/>
    </row>
    <row r="3211" s="1" customFormat="1" ht="12.75">
      <c r="B3211" s="110"/>
    </row>
    <row r="3212" s="1" customFormat="1" ht="12.75">
      <c r="B3212" s="110"/>
    </row>
    <row r="3213" s="1" customFormat="1" ht="12.75">
      <c r="B3213" s="110"/>
    </row>
    <row r="3214" s="1" customFormat="1" ht="12.75">
      <c r="B3214" s="110"/>
    </row>
    <row r="3215" s="1" customFormat="1" ht="12.75">
      <c r="B3215" s="110"/>
    </row>
    <row r="3216" s="1" customFormat="1" ht="12.75">
      <c r="B3216" s="110"/>
    </row>
    <row r="3217" s="1" customFormat="1" ht="12.75">
      <c r="B3217" s="110"/>
    </row>
    <row r="3218" s="1" customFormat="1" ht="12.75">
      <c r="B3218" s="110"/>
    </row>
    <row r="3219" s="1" customFormat="1" ht="12.75">
      <c r="B3219" s="110"/>
    </row>
    <row r="3220" s="1" customFormat="1" ht="12.75">
      <c r="B3220" s="110"/>
    </row>
    <row r="3221" s="1" customFormat="1" ht="12.75">
      <c r="B3221" s="110"/>
    </row>
    <row r="3222" s="1" customFormat="1" ht="12.75">
      <c r="B3222" s="110"/>
    </row>
    <row r="3223" s="1" customFormat="1" ht="12.75">
      <c r="B3223" s="110"/>
    </row>
    <row r="3224" s="1" customFormat="1" ht="12.75">
      <c r="B3224" s="110"/>
    </row>
    <row r="3225" s="1" customFormat="1" ht="12.75">
      <c r="B3225" s="110"/>
    </row>
    <row r="3226" s="1" customFormat="1" ht="12.75">
      <c r="B3226" s="110"/>
    </row>
    <row r="3227" s="1" customFormat="1" ht="12.75">
      <c r="B3227" s="110"/>
    </row>
    <row r="3228" s="1" customFormat="1" ht="12.75">
      <c r="B3228" s="110"/>
    </row>
    <row r="3229" s="1" customFormat="1" ht="12.75">
      <c r="B3229" s="110"/>
    </row>
    <row r="3230" s="1" customFormat="1" ht="12.75">
      <c r="B3230" s="110"/>
    </row>
    <row r="3231" s="1" customFormat="1" ht="12.75">
      <c r="B3231" s="110"/>
    </row>
    <row r="3232" s="1" customFormat="1" ht="12.75">
      <c r="B3232" s="110"/>
    </row>
    <row r="3233" s="1" customFormat="1" ht="12.75">
      <c r="B3233" s="110"/>
    </row>
    <row r="3234" s="1" customFormat="1" ht="12.75">
      <c r="B3234" s="110"/>
    </row>
    <row r="3235" s="1" customFormat="1" ht="12.75">
      <c r="B3235" s="110"/>
    </row>
    <row r="3236" s="1" customFormat="1" ht="12.75">
      <c r="B3236" s="110"/>
    </row>
    <row r="3237" s="1" customFormat="1" ht="12.75">
      <c r="B3237" s="110"/>
    </row>
    <row r="3238" s="1" customFormat="1" ht="12.75">
      <c r="B3238" s="110"/>
    </row>
    <row r="3239" s="1" customFormat="1" ht="12.75">
      <c r="B3239" s="110"/>
    </row>
    <row r="3240" s="1" customFormat="1" ht="12.75">
      <c r="B3240" s="110"/>
    </row>
    <row r="3241" s="1" customFormat="1" ht="12.75">
      <c r="B3241" s="110"/>
    </row>
    <row r="3242" s="1" customFormat="1" ht="12.75">
      <c r="B3242" s="110"/>
    </row>
    <row r="3243" s="1" customFormat="1" ht="12.75">
      <c r="B3243" s="110"/>
    </row>
    <row r="3244" s="1" customFormat="1" ht="12.75">
      <c r="B3244" s="110"/>
    </row>
    <row r="3245" s="1" customFormat="1" ht="12.75">
      <c r="B3245" s="110"/>
    </row>
    <row r="3246" s="1" customFormat="1" ht="12.75">
      <c r="B3246" s="110"/>
    </row>
    <row r="3247" s="1" customFormat="1" ht="12.75">
      <c r="B3247" s="110"/>
    </row>
    <row r="3248" s="1" customFormat="1" ht="12.75">
      <c r="B3248" s="110"/>
    </row>
    <row r="3249" s="1" customFormat="1" ht="12.75">
      <c r="B3249" s="110"/>
    </row>
    <row r="3250" s="1" customFormat="1" ht="12.75">
      <c r="B3250" s="110"/>
    </row>
    <row r="3251" s="1" customFormat="1" ht="12.75">
      <c r="B3251" s="110"/>
    </row>
    <row r="3252" s="1" customFormat="1" ht="12.75">
      <c r="B3252" s="110"/>
    </row>
    <row r="3253" s="1" customFormat="1" ht="12.75">
      <c r="B3253" s="110"/>
    </row>
    <row r="3254" s="1" customFormat="1" ht="12.75">
      <c r="B3254" s="110"/>
    </row>
    <row r="3255" s="1" customFormat="1" ht="12.75">
      <c r="B3255" s="110"/>
    </row>
    <row r="3256" s="1" customFormat="1" ht="12.75">
      <c r="B3256" s="110"/>
    </row>
    <row r="3257" s="1" customFormat="1" ht="12.75">
      <c r="B3257" s="110"/>
    </row>
    <row r="3258" s="1" customFormat="1" ht="12.75">
      <c r="B3258" s="110"/>
    </row>
    <row r="3259" s="1" customFormat="1" ht="12.75">
      <c r="B3259" s="110"/>
    </row>
    <row r="3260" s="1" customFormat="1" ht="12.75">
      <c r="B3260" s="110"/>
    </row>
    <row r="3261" s="1" customFormat="1" ht="12.75">
      <c r="B3261" s="110"/>
    </row>
    <row r="3262" s="1" customFormat="1" ht="12.75">
      <c r="B3262" s="110"/>
    </row>
    <row r="3263" s="1" customFormat="1" ht="12.75">
      <c r="B3263" s="110"/>
    </row>
    <row r="3264" s="1" customFormat="1" ht="12.75">
      <c r="B3264" s="110"/>
    </row>
    <row r="3265" s="1" customFormat="1" ht="12.75">
      <c r="B3265" s="110"/>
    </row>
    <row r="3266" s="1" customFormat="1" ht="12.75">
      <c r="B3266" s="110"/>
    </row>
    <row r="3267" s="1" customFormat="1" ht="12.75">
      <c r="B3267" s="110"/>
    </row>
    <row r="3268" s="1" customFormat="1" ht="12.75">
      <c r="B3268" s="110"/>
    </row>
    <row r="3269" s="1" customFormat="1" ht="12.75">
      <c r="B3269" s="110"/>
    </row>
    <row r="3270" s="1" customFormat="1" ht="12.75">
      <c r="B3270" s="110"/>
    </row>
    <row r="3271" s="1" customFormat="1" ht="12.75">
      <c r="B3271" s="110"/>
    </row>
    <row r="3272" s="1" customFormat="1" ht="12.75">
      <c r="B3272" s="110"/>
    </row>
    <row r="3273" s="1" customFormat="1" ht="12.75">
      <c r="B3273" s="110"/>
    </row>
    <row r="3274" s="1" customFormat="1" ht="12.75">
      <c r="B3274" s="110"/>
    </row>
    <row r="3275" s="1" customFormat="1" ht="12.75">
      <c r="B3275" s="110"/>
    </row>
    <row r="3276" s="1" customFormat="1" ht="12.75">
      <c r="B3276" s="110"/>
    </row>
    <row r="3277" s="1" customFormat="1" ht="12.75">
      <c r="B3277" s="110"/>
    </row>
    <row r="3278" s="1" customFormat="1" ht="12.75">
      <c r="B3278" s="110"/>
    </row>
    <row r="3279" s="1" customFormat="1" ht="12.75">
      <c r="B3279" s="110"/>
    </row>
    <row r="3280" s="1" customFormat="1" ht="12.75">
      <c r="B3280" s="110"/>
    </row>
    <row r="3281" s="1" customFormat="1" ht="12.75">
      <c r="B3281" s="110"/>
    </row>
    <row r="3282" s="1" customFormat="1" ht="12.75">
      <c r="B3282" s="110"/>
    </row>
    <row r="3283" s="1" customFormat="1" ht="12.75">
      <c r="B3283" s="110"/>
    </row>
    <row r="3284" s="1" customFormat="1" ht="12.75">
      <c r="B3284" s="110"/>
    </row>
    <row r="3285" s="1" customFormat="1" ht="12.75">
      <c r="B3285" s="110"/>
    </row>
    <row r="3286" s="1" customFormat="1" ht="12.75">
      <c r="B3286" s="110"/>
    </row>
    <row r="3287" s="1" customFormat="1" ht="12.75">
      <c r="B3287" s="110"/>
    </row>
    <row r="3288" s="1" customFormat="1" ht="12.75">
      <c r="B3288" s="110"/>
    </row>
    <row r="3289" s="1" customFormat="1" ht="12.75">
      <c r="B3289" s="110"/>
    </row>
    <row r="3290" s="1" customFormat="1" ht="12.75">
      <c r="B3290" s="110"/>
    </row>
    <row r="3291" s="1" customFormat="1" ht="12.75">
      <c r="B3291" s="110"/>
    </row>
    <row r="3292" s="1" customFormat="1" ht="12.75">
      <c r="B3292" s="110"/>
    </row>
    <row r="3293" s="1" customFormat="1" ht="12.75">
      <c r="B3293" s="110"/>
    </row>
    <row r="3294" s="1" customFormat="1" ht="12.75">
      <c r="B3294" s="110"/>
    </row>
    <row r="3295" s="1" customFormat="1" ht="12.75">
      <c r="B3295" s="110"/>
    </row>
    <row r="3296" s="1" customFormat="1" ht="12.75">
      <c r="B3296" s="110"/>
    </row>
    <row r="3297" s="1" customFormat="1" ht="12.75">
      <c r="B3297" s="110"/>
    </row>
    <row r="3298" s="1" customFormat="1" ht="12.75">
      <c r="B3298" s="110"/>
    </row>
    <row r="3299" s="1" customFormat="1" ht="12.75">
      <c r="B3299" s="110"/>
    </row>
    <row r="3300" s="1" customFormat="1" ht="12.75">
      <c r="B3300" s="110"/>
    </row>
    <row r="3301" s="1" customFormat="1" ht="12.75">
      <c r="B3301" s="110"/>
    </row>
    <row r="3302" s="1" customFormat="1" ht="12.75">
      <c r="B3302" s="110"/>
    </row>
    <row r="3303" s="1" customFormat="1" ht="12.75">
      <c r="B3303" s="110"/>
    </row>
    <row r="3304" s="1" customFormat="1" ht="12.75">
      <c r="B3304" s="110"/>
    </row>
    <row r="3305" s="1" customFormat="1" ht="12.75">
      <c r="B3305" s="110"/>
    </row>
    <row r="3306" s="1" customFormat="1" ht="12.75">
      <c r="B3306" s="110"/>
    </row>
    <row r="3307" s="1" customFormat="1" ht="12.75">
      <c r="B3307" s="110"/>
    </row>
    <row r="3308" s="1" customFormat="1" ht="12.75">
      <c r="B3308" s="110"/>
    </row>
    <row r="3309" s="1" customFormat="1" ht="12.75">
      <c r="B3309" s="110"/>
    </row>
    <row r="3310" s="1" customFormat="1" ht="12.75">
      <c r="B3310" s="110"/>
    </row>
    <row r="3311" s="1" customFormat="1" ht="12.75">
      <c r="B3311" s="110"/>
    </row>
    <row r="3312" s="1" customFormat="1" ht="12.75">
      <c r="B3312" s="110"/>
    </row>
    <row r="3313" s="1" customFormat="1" ht="12.75">
      <c r="B3313" s="110"/>
    </row>
    <row r="3314" s="1" customFormat="1" ht="12.75">
      <c r="B3314" s="110"/>
    </row>
    <row r="3315" s="1" customFormat="1" ht="12.75">
      <c r="B3315" s="110"/>
    </row>
    <row r="3316" s="1" customFormat="1" ht="12.75">
      <c r="B3316" s="110"/>
    </row>
    <row r="3317" s="1" customFormat="1" ht="12.75">
      <c r="B3317" s="110"/>
    </row>
    <row r="3318" s="1" customFormat="1" ht="12.75">
      <c r="B3318" s="110"/>
    </row>
    <row r="3319" s="1" customFormat="1" ht="12.75">
      <c r="B3319" s="110"/>
    </row>
    <row r="3320" s="1" customFormat="1" ht="12.75">
      <c r="B3320" s="110"/>
    </row>
    <row r="3321" s="1" customFormat="1" ht="12.75">
      <c r="B3321" s="110"/>
    </row>
    <row r="3322" s="1" customFormat="1" ht="12.75">
      <c r="B3322" s="110"/>
    </row>
    <row r="3323" s="1" customFormat="1" ht="12.75">
      <c r="B3323" s="110"/>
    </row>
    <row r="3324" s="1" customFormat="1" ht="12.75">
      <c r="B3324" s="110"/>
    </row>
    <row r="3325" s="1" customFormat="1" ht="12.75">
      <c r="B3325" s="110"/>
    </row>
    <row r="3326" s="1" customFormat="1" ht="12.75">
      <c r="B3326" s="110"/>
    </row>
    <row r="3327" s="1" customFormat="1" ht="12.75">
      <c r="B3327" s="110"/>
    </row>
    <row r="3328" s="1" customFormat="1" ht="12.75">
      <c r="B3328" s="110"/>
    </row>
    <row r="3329" s="1" customFormat="1" ht="12.75">
      <c r="B3329" s="110"/>
    </row>
    <row r="3330" s="1" customFormat="1" ht="12.75">
      <c r="B3330" s="110"/>
    </row>
    <row r="3331" s="1" customFormat="1" ht="12.75">
      <c r="B3331" s="110"/>
    </row>
    <row r="3332" s="1" customFormat="1" ht="12.75">
      <c r="B3332" s="110"/>
    </row>
    <row r="3333" s="1" customFormat="1" ht="12.75">
      <c r="B3333" s="110"/>
    </row>
    <row r="3334" s="1" customFormat="1" ht="12.75">
      <c r="B3334" s="110"/>
    </row>
    <row r="3335" s="1" customFormat="1" ht="12.75">
      <c r="B3335" s="110"/>
    </row>
    <row r="3336" s="1" customFormat="1" ht="12.75">
      <c r="B3336" s="110"/>
    </row>
    <row r="3337" s="1" customFormat="1" ht="12.75">
      <c r="B3337" s="110"/>
    </row>
    <row r="3338" s="1" customFormat="1" ht="12.75">
      <c r="B3338" s="110"/>
    </row>
    <row r="3339" s="1" customFormat="1" ht="12.75">
      <c r="B3339" s="110"/>
    </row>
    <row r="3340" s="1" customFormat="1" ht="12.75">
      <c r="B3340" s="110"/>
    </row>
    <row r="3341" s="1" customFormat="1" ht="12.75">
      <c r="B3341" s="110"/>
    </row>
    <row r="3342" s="1" customFormat="1" ht="12.75">
      <c r="B3342" s="110"/>
    </row>
    <row r="3343" s="1" customFormat="1" ht="12.75">
      <c r="B3343" s="110"/>
    </row>
    <row r="3344" s="1" customFormat="1" ht="12.75">
      <c r="B3344" s="110"/>
    </row>
    <row r="3345" s="1" customFormat="1" ht="12.75">
      <c r="B3345" s="110"/>
    </row>
    <row r="3346" s="1" customFormat="1" ht="12.75">
      <c r="B3346" s="110"/>
    </row>
    <row r="3347" s="1" customFormat="1" ht="12.75">
      <c r="B3347" s="110"/>
    </row>
    <row r="3348" s="1" customFormat="1" ht="12.75">
      <c r="B3348" s="110"/>
    </row>
    <row r="3349" s="1" customFormat="1" ht="12.75">
      <c r="B3349" s="110"/>
    </row>
    <row r="3350" s="1" customFormat="1" ht="12.75">
      <c r="B3350" s="110"/>
    </row>
    <row r="3351" s="1" customFormat="1" ht="12.75">
      <c r="B3351" s="110"/>
    </row>
    <row r="3352" s="1" customFormat="1" ht="12.75">
      <c r="B3352" s="110"/>
    </row>
    <row r="3353" s="1" customFormat="1" ht="12.75">
      <c r="B3353" s="110"/>
    </row>
    <row r="3354" s="1" customFormat="1" ht="12.75">
      <c r="B3354" s="110"/>
    </row>
    <row r="3355" s="1" customFormat="1" ht="12.75">
      <c r="B3355" s="110"/>
    </row>
    <row r="3356" s="1" customFormat="1" ht="12.75">
      <c r="B3356" s="110"/>
    </row>
    <row r="3357" s="1" customFormat="1" ht="12.75">
      <c r="B3357" s="110"/>
    </row>
    <row r="3358" s="1" customFormat="1" ht="12.75">
      <c r="B3358" s="110"/>
    </row>
    <row r="3359" s="1" customFormat="1" ht="12.75">
      <c r="B3359" s="110"/>
    </row>
    <row r="3360" s="1" customFormat="1" ht="12.75">
      <c r="B3360" s="110"/>
    </row>
    <row r="3361" s="1" customFormat="1" ht="12.75">
      <c r="B3361" s="110"/>
    </row>
    <row r="3362" s="1" customFormat="1" ht="12.75">
      <c r="B3362" s="110"/>
    </row>
    <row r="3363" s="1" customFormat="1" ht="12.75">
      <c r="B3363" s="110"/>
    </row>
    <row r="3364" s="1" customFormat="1" ht="12.75">
      <c r="B3364" s="110"/>
    </row>
    <row r="3365" s="1" customFormat="1" ht="12.75">
      <c r="B3365" s="110"/>
    </row>
    <row r="3366" s="1" customFormat="1" ht="12.75">
      <c r="B3366" s="110"/>
    </row>
    <row r="3367" s="1" customFormat="1" ht="12.75">
      <c r="B3367" s="110"/>
    </row>
    <row r="3368" s="1" customFormat="1" ht="12.75">
      <c r="B3368" s="110"/>
    </row>
    <row r="3369" s="1" customFormat="1" ht="12.75">
      <c r="B3369" s="110"/>
    </row>
    <row r="3370" s="1" customFormat="1" ht="12.75">
      <c r="B3370" s="110"/>
    </row>
    <row r="3371" s="1" customFormat="1" ht="12.75">
      <c r="B3371" s="110"/>
    </row>
    <row r="3372" s="1" customFormat="1" ht="12.75">
      <c r="B3372" s="110"/>
    </row>
    <row r="3373" s="1" customFormat="1" ht="12.75">
      <c r="B3373" s="110"/>
    </row>
    <row r="3374" s="1" customFormat="1" ht="12.75">
      <c r="B3374" s="110"/>
    </row>
    <row r="3375" s="1" customFormat="1" ht="12.75">
      <c r="B3375" s="110"/>
    </row>
    <row r="3376" s="1" customFormat="1" ht="12.75">
      <c r="B3376" s="110"/>
    </row>
    <row r="3377" s="1" customFormat="1" ht="12.75">
      <c r="B3377" s="110"/>
    </row>
    <row r="3378" s="1" customFormat="1" ht="12.75">
      <c r="B3378" s="110"/>
    </row>
    <row r="3379" s="1" customFormat="1" ht="12.75">
      <c r="B3379" s="110"/>
    </row>
    <row r="3380" s="1" customFormat="1" ht="12.75">
      <c r="B3380" s="110"/>
    </row>
    <row r="3381" s="1" customFormat="1" ht="12.75">
      <c r="B3381" s="110"/>
    </row>
    <row r="3382" s="1" customFormat="1" ht="12.75">
      <c r="B3382" s="110"/>
    </row>
    <row r="3383" s="1" customFormat="1" ht="12.75">
      <c r="B3383" s="110"/>
    </row>
    <row r="3384" s="1" customFormat="1" ht="12.75">
      <c r="B3384" s="110"/>
    </row>
    <row r="3385" s="1" customFormat="1" ht="12.75">
      <c r="B3385" s="110"/>
    </row>
    <row r="3386" s="1" customFormat="1" ht="12.75">
      <c r="B3386" s="110"/>
    </row>
    <row r="3387" s="1" customFormat="1" ht="12.75">
      <c r="B3387" s="110"/>
    </row>
    <row r="3388" s="1" customFormat="1" ht="12.75">
      <c r="B3388" s="110"/>
    </row>
    <row r="3389" s="1" customFormat="1" ht="12.75">
      <c r="B3389" s="110"/>
    </row>
    <row r="3390" s="1" customFormat="1" ht="12.75">
      <c r="B3390" s="110"/>
    </row>
    <row r="3391" s="1" customFormat="1" ht="12.75">
      <c r="B3391" s="110"/>
    </row>
    <row r="3392" s="1" customFormat="1" ht="12.75">
      <c r="B3392" s="110"/>
    </row>
    <row r="3393" s="1" customFormat="1" ht="12.75">
      <c r="B3393" s="110"/>
    </row>
    <row r="3394" s="1" customFormat="1" ht="12.75">
      <c r="B3394" s="110"/>
    </row>
    <row r="3395" s="1" customFormat="1" ht="12.75">
      <c r="B3395" s="110"/>
    </row>
    <row r="3396" s="1" customFormat="1" ht="12.75">
      <c r="B3396" s="110"/>
    </row>
    <row r="3397" s="1" customFormat="1" ht="12.75">
      <c r="B3397" s="110"/>
    </row>
    <row r="3398" s="1" customFormat="1" ht="12.75">
      <c r="B3398" s="110"/>
    </row>
    <row r="3399" s="1" customFormat="1" ht="12.75">
      <c r="B3399" s="110"/>
    </row>
    <row r="3400" s="1" customFormat="1" ht="12.75">
      <c r="B3400" s="110"/>
    </row>
    <row r="3401" s="1" customFormat="1" ht="12.75">
      <c r="B3401" s="110"/>
    </row>
    <row r="3402" s="1" customFormat="1" ht="12.75">
      <c r="B3402" s="110"/>
    </row>
    <row r="3403" s="1" customFormat="1" ht="12.75">
      <c r="B3403" s="110"/>
    </row>
    <row r="3404" s="1" customFormat="1" ht="12.75">
      <c r="B3404" s="110"/>
    </row>
    <row r="3405" s="1" customFormat="1" ht="12.75">
      <c r="B3405" s="110"/>
    </row>
    <row r="3406" s="1" customFormat="1" ht="12.75">
      <c r="B3406" s="110"/>
    </row>
    <row r="3407" s="1" customFormat="1" ht="12.75">
      <c r="B3407" s="110"/>
    </row>
    <row r="3408" s="1" customFormat="1" ht="12.75">
      <c r="B3408" s="110"/>
    </row>
    <row r="3409" s="1" customFormat="1" ht="12.75">
      <c r="B3409" s="110"/>
    </row>
    <row r="3410" s="1" customFormat="1" ht="12.75">
      <c r="B3410" s="110"/>
    </row>
    <row r="3411" s="1" customFormat="1" ht="12.75">
      <c r="B3411" s="110"/>
    </row>
    <row r="3412" s="1" customFormat="1" ht="12.75">
      <c r="B3412" s="110"/>
    </row>
    <row r="3413" s="1" customFormat="1" ht="12.75">
      <c r="B3413" s="110"/>
    </row>
    <row r="3414" s="1" customFormat="1" ht="12.75">
      <c r="B3414" s="110"/>
    </row>
    <row r="3415" s="1" customFormat="1" ht="12.75">
      <c r="B3415" s="110"/>
    </row>
    <row r="3416" s="1" customFormat="1" ht="12.75">
      <c r="B3416" s="110"/>
    </row>
    <row r="3417" s="1" customFormat="1" ht="12.75">
      <c r="B3417" s="110"/>
    </row>
    <row r="3418" s="1" customFormat="1" ht="12.75">
      <c r="B3418" s="110"/>
    </row>
    <row r="3419" s="1" customFormat="1" ht="12.75">
      <c r="B3419" s="110"/>
    </row>
    <row r="3420" s="1" customFormat="1" ht="12.75">
      <c r="B3420" s="110"/>
    </row>
    <row r="3421" s="1" customFormat="1" ht="12.75">
      <c r="B3421" s="110"/>
    </row>
    <row r="3422" s="1" customFormat="1" ht="12.75">
      <c r="B3422" s="110"/>
    </row>
    <row r="3423" s="1" customFormat="1" ht="12.75">
      <c r="B3423" s="110"/>
    </row>
    <row r="3424" s="1" customFormat="1" ht="12.75">
      <c r="B3424" s="110"/>
    </row>
    <row r="3425" s="1" customFormat="1" ht="12.75">
      <c r="B3425" s="110"/>
    </row>
    <row r="3426" s="1" customFormat="1" ht="12.75">
      <c r="B3426" s="110"/>
    </row>
    <row r="3427" s="1" customFormat="1" ht="12.75">
      <c r="B3427" s="110"/>
    </row>
    <row r="3428" s="1" customFormat="1" ht="12.75">
      <c r="B3428" s="110"/>
    </row>
    <row r="3429" s="1" customFormat="1" ht="12.75">
      <c r="B3429" s="110"/>
    </row>
    <row r="3430" s="1" customFormat="1" ht="12.75">
      <c r="B3430" s="110"/>
    </row>
    <row r="3431" s="1" customFormat="1" ht="12.75">
      <c r="B3431" s="110"/>
    </row>
    <row r="3432" s="1" customFormat="1" ht="12.75">
      <c r="B3432" s="110"/>
    </row>
    <row r="3433" s="1" customFormat="1" ht="12.75">
      <c r="B3433" s="110"/>
    </row>
    <row r="3434" s="1" customFormat="1" ht="12.75">
      <c r="B3434" s="110"/>
    </row>
    <row r="3435" s="1" customFormat="1" ht="12.75">
      <c r="B3435" s="110"/>
    </row>
    <row r="3436" s="1" customFormat="1" ht="12.75">
      <c r="B3436" s="110"/>
    </row>
    <row r="3437" s="1" customFormat="1" ht="12.75">
      <c r="B3437" s="110"/>
    </row>
    <row r="3438" s="1" customFormat="1" ht="12.75">
      <c r="B3438" s="110"/>
    </row>
    <row r="3439" s="1" customFormat="1" ht="12.75">
      <c r="B3439" s="110"/>
    </row>
    <row r="3440" s="1" customFormat="1" ht="12.75">
      <c r="B3440" s="110"/>
    </row>
    <row r="3441" s="1" customFormat="1" ht="12.75">
      <c r="B3441" s="110"/>
    </row>
    <row r="3442" s="1" customFormat="1" ht="12.75">
      <c r="B3442" s="110"/>
    </row>
    <row r="3443" s="1" customFormat="1" ht="12.75">
      <c r="B3443" s="110"/>
    </row>
    <row r="3444" s="1" customFormat="1" ht="12.75">
      <c r="B3444" s="110"/>
    </row>
    <row r="3445" s="1" customFormat="1" ht="12.75">
      <c r="B3445" s="110"/>
    </row>
    <row r="3446" s="1" customFormat="1" ht="12.75">
      <c r="B3446" s="110"/>
    </row>
    <row r="3447" s="1" customFormat="1" ht="12.75">
      <c r="B3447" s="110"/>
    </row>
    <row r="3448" s="1" customFormat="1" ht="12.75">
      <c r="B3448" s="110"/>
    </row>
    <row r="3449" s="1" customFormat="1" ht="12.75">
      <c r="B3449" s="110"/>
    </row>
    <row r="3450" s="1" customFormat="1" ht="12.75">
      <c r="B3450" s="110"/>
    </row>
    <row r="3451" s="1" customFormat="1" ht="12.75">
      <c r="B3451" s="110"/>
    </row>
    <row r="3452" s="1" customFormat="1" ht="12.75">
      <c r="B3452" s="110"/>
    </row>
    <row r="3453" s="1" customFormat="1" ht="12.75">
      <c r="B3453" s="110"/>
    </row>
    <row r="3454" s="1" customFormat="1" ht="12.75">
      <c r="B3454" s="110"/>
    </row>
    <row r="3455" s="1" customFormat="1" ht="12.75">
      <c r="B3455" s="110"/>
    </row>
    <row r="3456" s="1" customFormat="1" ht="12.75">
      <c r="B3456" s="110"/>
    </row>
    <row r="3457" s="1" customFormat="1" ht="12.75">
      <c r="B3457" s="110"/>
    </row>
    <row r="3458" s="1" customFormat="1" ht="12.75">
      <c r="B3458" s="110"/>
    </row>
    <row r="3459" s="1" customFormat="1" ht="12.75">
      <c r="B3459" s="110"/>
    </row>
    <row r="3460" s="1" customFormat="1" ht="12.75">
      <c r="B3460" s="110"/>
    </row>
    <row r="3461" s="1" customFormat="1" ht="12.75">
      <c r="B3461" s="110"/>
    </row>
    <row r="3462" s="1" customFormat="1" ht="12.75">
      <c r="B3462" s="110"/>
    </row>
    <row r="3463" s="1" customFormat="1" ht="12.75">
      <c r="B3463" s="110"/>
    </row>
    <row r="3464" s="1" customFormat="1" ht="12.75">
      <c r="B3464" s="110"/>
    </row>
    <row r="3465" s="1" customFormat="1" ht="12.75">
      <c r="B3465" s="110"/>
    </row>
    <row r="3466" s="1" customFormat="1" ht="12.75">
      <c r="B3466" s="110"/>
    </row>
    <row r="3467" s="1" customFormat="1" ht="12.75">
      <c r="B3467" s="110"/>
    </row>
    <row r="3468" s="1" customFormat="1" ht="12.75">
      <c r="B3468" s="110"/>
    </row>
    <row r="3469" s="1" customFormat="1" ht="12.75">
      <c r="B3469" s="110"/>
    </row>
    <row r="3470" s="1" customFormat="1" ht="12.75">
      <c r="B3470" s="110"/>
    </row>
    <row r="3471" s="1" customFormat="1" ht="12.75">
      <c r="B3471" s="110"/>
    </row>
    <row r="3472" s="1" customFormat="1" ht="12.75">
      <c r="B3472" s="110"/>
    </row>
    <row r="3473" s="1" customFormat="1" ht="12.75">
      <c r="B3473" s="110"/>
    </row>
    <row r="3474" s="1" customFormat="1" ht="12.75">
      <c r="B3474" s="110"/>
    </row>
    <row r="3475" s="1" customFormat="1" ht="12.75">
      <c r="B3475" s="110"/>
    </row>
    <row r="3476" s="1" customFormat="1" ht="12.75">
      <c r="B3476" s="110"/>
    </row>
    <row r="3477" s="1" customFormat="1" ht="12.75">
      <c r="B3477" s="110"/>
    </row>
    <row r="3478" s="1" customFormat="1" ht="12.75">
      <c r="B3478" s="110"/>
    </row>
    <row r="3479" s="1" customFormat="1" ht="12.75">
      <c r="B3479" s="110"/>
    </row>
    <row r="3480" s="1" customFormat="1" ht="12.75">
      <c r="B3480" s="110"/>
    </row>
    <row r="3481" s="1" customFormat="1" ht="12.75">
      <c r="B3481" s="110"/>
    </row>
    <row r="3482" s="1" customFormat="1" ht="12.75">
      <c r="B3482" s="110"/>
    </row>
    <row r="3483" s="1" customFormat="1" ht="12.75">
      <c r="B3483" s="110"/>
    </row>
    <row r="3484" s="1" customFormat="1" ht="12.75">
      <c r="B3484" s="110"/>
    </row>
    <row r="3485" s="1" customFormat="1" ht="12.75">
      <c r="B3485" s="110"/>
    </row>
    <row r="3486" s="1" customFormat="1" ht="12.75">
      <c r="B3486" s="110"/>
    </row>
    <row r="3487" s="1" customFormat="1" ht="12.75">
      <c r="B3487" s="110"/>
    </row>
    <row r="3488" s="1" customFormat="1" ht="12.75">
      <c r="B3488" s="110"/>
    </row>
    <row r="3489" s="1" customFormat="1" ht="12.75">
      <c r="B3489" s="110"/>
    </row>
    <row r="3490" s="1" customFormat="1" ht="12.75">
      <c r="B3490" s="110"/>
    </row>
    <row r="3491" s="1" customFormat="1" ht="12.75">
      <c r="B3491" s="110"/>
    </row>
    <row r="3492" s="1" customFormat="1" ht="12.75">
      <c r="B3492" s="110"/>
    </row>
    <row r="3493" s="1" customFormat="1" ht="12.75">
      <c r="B3493" s="110"/>
    </row>
    <row r="3494" s="1" customFormat="1" ht="12.75">
      <c r="B3494" s="110"/>
    </row>
    <row r="3495" s="1" customFormat="1" ht="12.75">
      <c r="B3495" s="110"/>
    </row>
    <row r="3496" s="1" customFormat="1" ht="12.75">
      <c r="B3496" s="110"/>
    </row>
    <row r="3497" s="1" customFormat="1" ht="12.75">
      <c r="B3497" s="110"/>
    </row>
    <row r="3498" s="1" customFormat="1" ht="12.75">
      <c r="B3498" s="110"/>
    </row>
    <row r="3499" s="1" customFormat="1" ht="12.75">
      <c r="B3499" s="110"/>
    </row>
    <row r="3500" s="1" customFormat="1" ht="12.75">
      <c r="B3500" s="110"/>
    </row>
    <row r="3501" s="1" customFormat="1" ht="12.75">
      <c r="B3501" s="110"/>
    </row>
    <row r="3502" s="1" customFormat="1" ht="12.75">
      <c r="B3502" s="110"/>
    </row>
    <row r="3503" s="1" customFormat="1" ht="12.75">
      <c r="B3503" s="110"/>
    </row>
    <row r="3504" s="1" customFormat="1" ht="12.75">
      <c r="B3504" s="110"/>
    </row>
    <row r="3505" s="1" customFormat="1" ht="12.75">
      <c r="B3505" s="110"/>
    </row>
    <row r="3506" s="1" customFormat="1" ht="12.75">
      <c r="B3506" s="110"/>
    </row>
    <row r="3507" s="1" customFormat="1" ht="12.75">
      <c r="B3507" s="110"/>
    </row>
    <row r="3508" s="1" customFormat="1" ht="12.75">
      <c r="B3508" s="110"/>
    </row>
    <row r="3509" s="1" customFormat="1" ht="12.75">
      <c r="B3509" s="110"/>
    </row>
    <row r="3510" s="1" customFormat="1" ht="12.75">
      <c r="B3510" s="110"/>
    </row>
    <row r="3511" s="1" customFormat="1" ht="12.75">
      <c r="B3511" s="110"/>
    </row>
    <row r="3512" s="1" customFormat="1" ht="12.75">
      <c r="B3512" s="110"/>
    </row>
    <row r="3513" s="1" customFormat="1" ht="12.75">
      <c r="B3513" s="110"/>
    </row>
    <row r="3514" s="1" customFormat="1" ht="12.75">
      <c r="B3514" s="110"/>
    </row>
    <row r="3515" s="1" customFormat="1" ht="12.75">
      <c r="B3515" s="110"/>
    </row>
    <row r="3516" s="1" customFormat="1" ht="12.75">
      <c r="B3516" s="110"/>
    </row>
    <row r="3517" s="1" customFormat="1" ht="12.75">
      <c r="B3517" s="110"/>
    </row>
    <row r="3518" s="1" customFormat="1" ht="12.75">
      <c r="B3518" s="110"/>
    </row>
    <row r="3519" s="1" customFormat="1" ht="12.75">
      <c r="B3519" s="110"/>
    </row>
    <row r="3520" s="1" customFormat="1" ht="12.75">
      <c r="B3520" s="110"/>
    </row>
    <row r="3521" s="1" customFormat="1" ht="12.75">
      <c r="B3521" s="110"/>
    </row>
    <row r="3522" s="1" customFormat="1" ht="12.75">
      <c r="B3522" s="110"/>
    </row>
    <row r="3523" s="1" customFormat="1" ht="12.75">
      <c r="B3523" s="110"/>
    </row>
    <row r="3524" s="1" customFormat="1" ht="12.75">
      <c r="B3524" s="110"/>
    </row>
    <row r="3525" s="1" customFormat="1" ht="12.75">
      <c r="B3525" s="110"/>
    </row>
    <row r="3526" s="1" customFormat="1" ht="12.75">
      <c r="B3526" s="110"/>
    </row>
    <row r="3527" s="1" customFormat="1" ht="12.75">
      <c r="B3527" s="110"/>
    </row>
    <row r="3528" s="1" customFormat="1" ht="12.75">
      <c r="B3528" s="110"/>
    </row>
    <row r="3529" s="1" customFormat="1" ht="12.75">
      <c r="B3529" s="110"/>
    </row>
    <row r="3530" s="1" customFormat="1" ht="12.75">
      <c r="B3530" s="110"/>
    </row>
    <row r="3531" s="1" customFormat="1" ht="12.75">
      <c r="B3531" s="110"/>
    </row>
    <row r="3532" s="1" customFormat="1" ht="12.75">
      <c r="B3532" s="110"/>
    </row>
    <row r="3533" s="1" customFormat="1" ht="12.75">
      <c r="B3533" s="110"/>
    </row>
    <row r="3534" s="1" customFormat="1" ht="12.75">
      <c r="B3534" s="110"/>
    </row>
    <row r="3535" s="1" customFormat="1" ht="12.75">
      <c r="B3535" s="110"/>
    </row>
    <row r="3536" s="1" customFormat="1" ht="12.75">
      <c r="B3536" s="110"/>
    </row>
    <row r="3537" s="1" customFormat="1" ht="12.75">
      <c r="B3537" s="110"/>
    </row>
    <row r="3538" s="1" customFormat="1" ht="12.75">
      <c r="B3538" s="110"/>
    </row>
    <row r="3539" s="1" customFormat="1" ht="12.75">
      <c r="B3539" s="110"/>
    </row>
    <row r="3540" s="1" customFormat="1" ht="12.75">
      <c r="B3540" s="110"/>
    </row>
    <row r="3541" s="1" customFormat="1" ht="12.75">
      <c r="B3541" s="110"/>
    </row>
    <row r="3542" s="1" customFormat="1" ht="12.75">
      <c r="B3542" s="110"/>
    </row>
    <row r="3543" s="1" customFormat="1" ht="12.75">
      <c r="B3543" s="110"/>
    </row>
    <row r="3544" s="1" customFormat="1" ht="12.75">
      <c r="B3544" s="110"/>
    </row>
    <row r="3545" s="1" customFormat="1" ht="12.75">
      <c r="B3545" s="110"/>
    </row>
    <row r="3546" s="1" customFormat="1" ht="12.75">
      <c r="B3546" s="110"/>
    </row>
    <row r="3547" s="1" customFormat="1" ht="12.75">
      <c r="B3547" s="110"/>
    </row>
    <row r="3548" s="1" customFormat="1" ht="12.75">
      <c r="B3548" s="110"/>
    </row>
    <row r="3549" s="1" customFormat="1" ht="12.75">
      <c r="B3549" s="110"/>
    </row>
    <row r="3550" s="1" customFormat="1" ht="12.75">
      <c r="B3550" s="110"/>
    </row>
    <row r="3551" s="1" customFormat="1" ht="12.75">
      <c r="B3551" s="110"/>
    </row>
    <row r="3552" s="1" customFormat="1" ht="12.75">
      <c r="B3552" s="110"/>
    </row>
    <row r="3553" s="1" customFormat="1" ht="12.75">
      <c r="B3553" s="110"/>
    </row>
    <row r="3554" s="1" customFormat="1" ht="12.75">
      <c r="B3554" s="110"/>
    </row>
    <row r="3555" s="1" customFormat="1" ht="12.75">
      <c r="B3555" s="110"/>
    </row>
    <row r="3556" s="1" customFormat="1" ht="12.75">
      <c r="B3556" s="110"/>
    </row>
    <row r="3557" s="1" customFormat="1" ht="12.75">
      <c r="B3557" s="110"/>
    </row>
    <row r="3558" s="1" customFormat="1" ht="12.75">
      <c r="B3558" s="110"/>
    </row>
    <row r="3559" s="1" customFormat="1" ht="12.75">
      <c r="B3559" s="110"/>
    </row>
    <row r="3560" s="1" customFormat="1" ht="12.75">
      <c r="B3560" s="110"/>
    </row>
    <row r="3561" s="1" customFormat="1" ht="12.75">
      <c r="B3561" s="110"/>
    </row>
    <row r="3562" s="1" customFormat="1" ht="12.75">
      <c r="B3562" s="110"/>
    </row>
    <row r="3563" s="1" customFormat="1" ht="12.75">
      <c r="B3563" s="110"/>
    </row>
    <row r="3564" s="1" customFormat="1" ht="12.75">
      <c r="B3564" s="110"/>
    </row>
    <row r="3565" s="1" customFormat="1" ht="12.75">
      <c r="B3565" s="110"/>
    </row>
    <row r="3566" s="1" customFormat="1" ht="12.75">
      <c r="B3566" s="110"/>
    </row>
    <row r="3567" s="1" customFormat="1" ht="12.75">
      <c r="B3567" s="110"/>
    </row>
    <row r="3568" s="1" customFormat="1" ht="12.75">
      <c r="B3568" s="110"/>
    </row>
    <row r="3569" s="1" customFormat="1" ht="12.75">
      <c r="B3569" s="110"/>
    </row>
    <row r="3570" s="1" customFormat="1" ht="12.75">
      <c r="B3570" s="110"/>
    </row>
    <row r="3571" s="1" customFormat="1" ht="12.75">
      <c r="B3571" s="110"/>
    </row>
    <row r="3572" s="1" customFormat="1" ht="12.75">
      <c r="B3572" s="110"/>
    </row>
    <row r="3573" s="1" customFormat="1" ht="12.75">
      <c r="B3573" s="110"/>
    </row>
    <row r="3574" s="1" customFormat="1" ht="12.75">
      <c r="B3574" s="110"/>
    </row>
    <row r="3575" s="1" customFormat="1" ht="12.75">
      <c r="B3575" s="110"/>
    </row>
    <row r="3576" s="1" customFormat="1" ht="12.75">
      <c r="B3576" s="110"/>
    </row>
    <row r="3577" s="1" customFormat="1" ht="12.75">
      <c r="B3577" s="110"/>
    </row>
    <row r="3578" s="1" customFormat="1" ht="12.75">
      <c r="B3578" s="110"/>
    </row>
    <row r="3579" s="1" customFormat="1" ht="12.75">
      <c r="B3579" s="110"/>
    </row>
    <row r="3580" s="1" customFormat="1" ht="12.75">
      <c r="B3580" s="110"/>
    </row>
    <row r="3581" s="1" customFormat="1" ht="12.75">
      <c r="B3581" s="110"/>
    </row>
    <row r="3582" s="1" customFormat="1" ht="12.75">
      <c r="B3582" s="110"/>
    </row>
    <row r="3583" s="1" customFormat="1" ht="12.75">
      <c r="B3583" s="110"/>
    </row>
    <row r="3584" s="1" customFormat="1" ht="12.75">
      <c r="B3584" s="110"/>
    </row>
    <row r="3585" s="1" customFormat="1" ht="12.75">
      <c r="B3585" s="110"/>
    </row>
    <row r="3586" s="1" customFormat="1" ht="12.75">
      <c r="B3586" s="110"/>
    </row>
    <row r="3587" s="1" customFormat="1" ht="12.75">
      <c r="B3587" s="110"/>
    </row>
    <row r="3588" s="1" customFormat="1" ht="12.75">
      <c r="B3588" s="110"/>
    </row>
    <row r="3589" s="1" customFormat="1" ht="12.75">
      <c r="B3589" s="110"/>
    </row>
    <row r="3590" s="1" customFormat="1" ht="12.75">
      <c r="B3590" s="110"/>
    </row>
    <row r="3591" s="1" customFormat="1" ht="12.75">
      <c r="B3591" s="110"/>
    </row>
    <row r="3592" s="1" customFormat="1" ht="12.75">
      <c r="B3592" s="110"/>
    </row>
    <row r="3593" s="1" customFormat="1" ht="12.75">
      <c r="B3593" s="110"/>
    </row>
    <row r="3594" s="1" customFormat="1" ht="12.75">
      <c r="B3594" s="110"/>
    </row>
    <row r="3595" s="1" customFormat="1" ht="12.75">
      <c r="B3595" s="110"/>
    </row>
    <row r="3596" s="1" customFormat="1" ht="12.75">
      <c r="B3596" s="110"/>
    </row>
    <row r="3597" s="1" customFormat="1" ht="12.75">
      <c r="B3597" s="110"/>
    </row>
    <row r="3598" s="1" customFormat="1" ht="12.75">
      <c r="B3598" s="110"/>
    </row>
    <row r="3599" s="1" customFormat="1" ht="12.75">
      <c r="B3599" s="110"/>
    </row>
    <row r="3600" s="1" customFormat="1" ht="12.75">
      <c r="B3600" s="110"/>
    </row>
    <row r="3601" s="1" customFormat="1" ht="12.75">
      <c r="B3601" s="110"/>
    </row>
    <row r="3602" s="1" customFormat="1" ht="12.75">
      <c r="B3602" s="110"/>
    </row>
    <row r="3603" s="1" customFormat="1" ht="12.75">
      <c r="B3603" s="110"/>
    </row>
    <row r="3604" s="1" customFormat="1" ht="12.75">
      <c r="B3604" s="110"/>
    </row>
    <row r="3605" s="1" customFormat="1" ht="12.75">
      <c r="B3605" s="110"/>
    </row>
    <row r="3606" s="1" customFormat="1" ht="12.75">
      <c r="B3606" s="110"/>
    </row>
    <row r="3607" s="1" customFormat="1" ht="12.75">
      <c r="B3607" s="110"/>
    </row>
    <row r="3608" s="1" customFormat="1" ht="12.75">
      <c r="B3608" s="110"/>
    </row>
    <row r="3609" s="1" customFormat="1" ht="12.75">
      <c r="B3609" s="110"/>
    </row>
    <row r="3610" s="1" customFormat="1" ht="12.75">
      <c r="B3610" s="110"/>
    </row>
    <row r="3611" s="1" customFormat="1" ht="12.75">
      <c r="B3611" s="110"/>
    </row>
    <row r="3612" s="1" customFormat="1" ht="12.75">
      <c r="B3612" s="110"/>
    </row>
    <row r="3613" s="1" customFormat="1" ht="12.75">
      <c r="B3613" s="110"/>
    </row>
    <row r="3614" s="1" customFormat="1" ht="12.75">
      <c r="B3614" s="110"/>
    </row>
    <row r="3615" s="1" customFormat="1" ht="12.75">
      <c r="B3615" s="110"/>
    </row>
    <row r="3616" s="1" customFormat="1" ht="12.75">
      <c r="B3616" s="110"/>
    </row>
    <row r="3617" s="1" customFormat="1" ht="12.75">
      <c r="B3617" s="110"/>
    </row>
    <row r="3618" s="1" customFormat="1" ht="12.75">
      <c r="B3618" s="110"/>
    </row>
    <row r="3619" s="1" customFormat="1" ht="12.75">
      <c r="B3619" s="110"/>
    </row>
    <row r="3620" s="1" customFormat="1" ht="12.75">
      <c r="B3620" s="110"/>
    </row>
    <row r="3621" s="1" customFormat="1" ht="12.75">
      <c r="B3621" s="110"/>
    </row>
    <row r="3622" s="1" customFormat="1" ht="12.75">
      <c r="B3622" s="110"/>
    </row>
    <row r="3623" s="1" customFormat="1" ht="12.75">
      <c r="B3623" s="110"/>
    </row>
    <row r="3624" s="1" customFormat="1" ht="12.75">
      <c r="B3624" s="110"/>
    </row>
    <row r="3625" s="1" customFormat="1" ht="12.75">
      <c r="B3625" s="110"/>
    </row>
    <row r="3626" s="1" customFormat="1" ht="12.75">
      <c r="B3626" s="110"/>
    </row>
    <row r="3627" s="1" customFormat="1" ht="12.75">
      <c r="B3627" s="110"/>
    </row>
    <row r="3628" s="1" customFormat="1" ht="12.75">
      <c r="B3628" s="110"/>
    </row>
    <row r="3629" s="1" customFormat="1" ht="12.75">
      <c r="B3629" s="110"/>
    </row>
    <row r="3630" s="1" customFormat="1" ht="12.75">
      <c r="B3630" s="110"/>
    </row>
    <row r="3631" s="1" customFormat="1" ht="12.75">
      <c r="B3631" s="110"/>
    </row>
    <row r="3632" s="1" customFormat="1" ht="12.75">
      <c r="B3632" s="110"/>
    </row>
    <row r="3633" s="1" customFormat="1" ht="12.75">
      <c r="B3633" s="110"/>
    </row>
    <row r="3634" s="1" customFormat="1" ht="12.75">
      <c r="B3634" s="110"/>
    </row>
    <row r="3635" s="1" customFormat="1" ht="12.75">
      <c r="B3635" s="110"/>
    </row>
    <row r="3636" s="1" customFormat="1" ht="12.75">
      <c r="B3636" s="110"/>
    </row>
    <row r="3637" s="1" customFormat="1" ht="12.75">
      <c r="B3637" s="110"/>
    </row>
    <row r="3638" s="1" customFormat="1" ht="12.75">
      <c r="B3638" s="110"/>
    </row>
    <row r="3639" s="1" customFormat="1" ht="12.75">
      <c r="B3639" s="110"/>
    </row>
    <row r="3640" s="1" customFormat="1" ht="12.75">
      <c r="B3640" s="110"/>
    </row>
    <row r="3641" s="1" customFormat="1" ht="12.75">
      <c r="B3641" s="110"/>
    </row>
    <row r="3642" s="1" customFormat="1" ht="12.75">
      <c r="B3642" s="110"/>
    </row>
    <row r="3643" s="1" customFormat="1" ht="12.75">
      <c r="B3643" s="110"/>
    </row>
    <row r="3644" s="1" customFormat="1" ht="12.75">
      <c r="B3644" s="110"/>
    </row>
    <row r="3645" s="1" customFormat="1" ht="12.75">
      <c r="B3645" s="110"/>
    </row>
    <row r="3646" s="1" customFormat="1" ht="12.75">
      <c r="B3646" s="110"/>
    </row>
    <row r="3647" s="1" customFormat="1" ht="12.75">
      <c r="B3647" s="110"/>
    </row>
    <row r="3648" s="1" customFormat="1" ht="12.75">
      <c r="B3648" s="110"/>
    </row>
    <row r="3649" s="1" customFormat="1" ht="12.75">
      <c r="B3649" s="110"/>
    </row>
    <row r="3650" s="1" customFormat="1" ht="12.75">
      <c r="B3650" s="110"/>
    </row>
    <row r="3651" s="1" customFormat="1" ht="12.75">
      <c r="B3651" s="110"/>
    </row>
    <row r="3652" s="1" customFormat="1" ht="12.75">
      <c r="B3652" s="110"/>
    </row>
    <row r="3653" s="1" customFormat="1" ht="12.75">
      <c r="B3653" s="110"/>
    </row>
    <row r="3654" s="1" customFormat="1" ht="12.75">
      <c r="B3654" s="110"/>
    </row>
    <row r="3655" s="1" customFormat="1" ht="12.75">
      <c r="B3655" s="110"/>
    </row>
    <row r="3656" s="1" customFormat="1" ht="12.75">
      <c r="B3656" s="110"/>
    </row>
    <row r="3657" s="1" customFormat="1" ht="12.75">
      <c r="B3657" s="110"/>
    </row>
    <row r="3658" s="1" customFormat="1" ht="12.75">
      <c r="B3658" s="110"/>
    </row>
    <row r="3659" s="1" customFormat="1" ht="12.75">
      <c r="B3659" s="110"/>
    </row>
    <row r="3660" s="1" customFormat="1" ht="12.75">
      <c r="B3660" s="110"/>
    </row>
    <row r="3661" s="1" customFormat="1" ht="12.75">
      <c r="B3661" s="110"/>
    </row>
    <row r="3662" s="1" customFormat="1" ht="12.75">
      <c r="B3662" s="110"/>
    </row>
    <row r="3663" s="1" customFormat="1" ht="12.75">
      <c r="B3663" s="110"/>
    </row>
    <row r="3664" s="1" customFormat="1" ht="12.75">
      <c r="B3664" s="110"/>
    </row>
    <row r="3665" s="1" customFormat="1" ht="12.75">
      <c r="B3665" s="110"/>
    </row>
    <row r="3666" s="1" customFormat="1" ht="12.75">
      <c r="B3666" s="110"/>
    </row>
    <row r="3667" s="1" customFormat="1" ht="12.75">
      <c r="B3667" s="110"/>
    </row>
    <row r="3668" s="1" customFormat="1" ht="12.75">
      <c r="B3668" s="110"/>
    </row>
    <row r="3669" s="1" customFormat="1" ht="12.75">
      <c r="B3669" s="110"/>
    </row>
    <row r="3670" s="1" customFormat="1" ht="12.75">
      <c r="B3670" s="110"/>
    </row>
    <row r="3671" s="1" customFormat="1" ht="12.75">
      <c r="B3671" s="110"/>
    </row>
    <row r="3672" s="1" customFormat="1" ht="12.75">
      <c r="B3672" s="110"/>
    </row>
    <row r="3673" s="1" customFormat="1" ht="12.75">
      <c r="B3673" s="110"/>
    </row>
    <row r="3674" s="1" customFormat="1" ht="12.75">
      <c r="B3674" s="110"/>
    </row>
    <row r="3675" s="1" customFormat="1" ht="12.75">
      <c r="B3675" s="110"/>
    </row>
    <row r="3676" s="1" customFormat="1" ht="12.75">
      <c r="B3676" s="110"/>
    </row>
    <row r="3677" s="1" customFormat="1" ht="12.75">
      <c r="B3677" s="110"/>
    </row>
    <row r="3678" s="1" customFormat="1" ht="12.75">
      <c r="B3678" s="110"/>
    </row>
    <row r="3679" s="1" customFormat="1" ht="12.75">
      <c r="B3679" s="110"/>
    </row>
    <row r="3680" s="1" customFormat="1" ht="12.75">
      <c r="B3680" s="110"/>
    </row>
    <row r="3681" s="1" customFormat="1" ht="12.75">
      <c r="B3681" s="110"/>
    </row>
    <row r="3682" s="1" customFormat="1" ht="12.75">
      <c r="B3682" s="110"/>
    </row>
    <row r="3683" s="1" customFormat="1" ht="12.75">
      <c r="B3683" s="110"/>
    </row>
    <row r="3684" s="1" customFormat="1" ht="12.75">
      <c r="B3684" s="110"/>
    </row>
    <row r="3685" s="1" customFormat="1" ht="12.75">
      <c r="B3685" s="110"/>
    </row>
    <row r="3686" s="1" customFormat="1" ht="12.75">
      <c r="B3686" s="110"/>
    </row>
    <row r="3687" s="1" customFormat="1" ht="12.75">
      <c r="B3687" s="110"/>
    </row>
    <row r="3688" s="1" customFormat="1" ht="12.75">
      <c r="B3688" s="110"/>
    </row>
    <row r="3689" s="1" customFormat="1" ht="12.75">
      <c r="B3689" s="110"/>
    </row>
    <row r="3690" s="1" customFormat="1" ht="12.75">
      <c r="B3690" s="110"/>
    </row>
    <row r="3691" s="1" customFormat="1" ht="12.75">
      <c r="B3691" s="110"/>
    </row>
    <row r="3692" s="1" customFormat="1" ht="12.75">
      <c r="B3692" s="110"/>
    </row>
    <row r="3693" s="1" customFormat="1" ht="12.75">
      <c r="B3693" s="110"/>
    </row>
    <row r="3694" s="1" customFormat="1" ht="12.75">
      <c r="B3694" s="110"/>
    </row>
    <row r="3695" s="1" customFormat="1" ht="12.75">
      <c r="B3695" s="110"/>
    </row>
    <row r="3696" s="1" customFormat="1" ht="12.75">
      <c r="B3696" s="110"/>
    </row>
    <row r="3697" s="1" customFormat="1" ht="12.75">
      <c r="B3697" s="110"/>
    </row>
    <row r="3698" s="1" customFormat="1" ht="12.75">
      <c r="B3698" s="110"/>
    </row>
    <row r="3699" s="1" customFormat="1" ht="12.75">
      <c r="B3699" s="110"/>
    </row>
    <row r="3700" s="1" customFormat="1" ht="12.75">
      <c r="B3700" s="110"/>
    </row>
    <row r="3701" s="1" customFormat="1" ht="12.75">
      <c r="B3701" s="110"/>
    </row>
    <row r="3702" s="1" customFormat="1" ht="12.75">
      <c r="B3702" s="110"/>
    </row>
    <row r="3703" s="1" customFormat="1" ht="12.75">
      <c r="B3703" s="110"/>
    </row>
    <row r="3704" s="1" customFormat="1" ht="12.75">
      <c r="B3704" s="110"/>
    </row>
    <row r="3705" s="1" customFormat="1" ht="12.75">
      <c r="B3705" s="110"/>
    </row>
    <row r="3706" s="1" customFormat="1" ht="12.75">
      <c r="B3706" s="110"/>
    </row>
    <row r="3707" s="1" customFormat="1" ht="12.75">
      <c r="B3707" s="110"/>
    </row>
    <row r="3708" s="1" customFormat="1" ht="12.75">
      <c r="B3708" s="110"/>
    </row>
    <row r="3709" s="1" customFormat="1" ht="12.75">
      <c r="B3709" s="110"/>
    </row>
    <row r="3710" s="1" customFormat="1" ht="12.75">
      <c r="B3710" s="110"/>
    </row>
    <row r="3711" s="1" customFormat="1" ht="12.75">
      <c r="B3711" s="110"/>
    </row>
    <row r="3712" s="1" customFormat="1" ht="12.75">
      <c r="B3712" s="110"/>
    </row>
    <row r="3713" s="1" customFormat="1" ht="12.75">
      <c r="B3713" s="110"/>
    </row>
    <row r="3714" s="1" customFormat="1" ht="12.75">
      <c r="B3714" s="110"/>
    </row>
    <row r="3715" s="1" customFormat="1" ht="12.75">
      <c r="B3715" s="110"/>
    </row>
    <row r="3716" s="1" customFormat="1" ht="12.75">
      <c r="B3716" s="110"/>
    </row>
    <row r="3717" s="1" customFormat="1" ht="12.75">
      <c r="B3717" s="110"/>
    </row>
    <row r="3718" s="1" customFormat="1" ht="12.75">
      <c r="B3718" s="110"/>
    </row>
    <row r="3719" s="1" customFormat="1" ht="12.75">
      <c r="B3719" s="110"/>
    </row>
    <row r="3720" s="1" customFormat="1" ht="12.75">
      <c r="B3720" s="110"/>
    </row>
    <row r="3721" s="1" customFormat="1" ht="12.75">
      <c r="B3721" s="110"/>
    </row>
    <row r="3722" s="1" customFormat="1" ht="12.75">
      <c r="B3722" s="110"/>
    </row>
    <row r="3723" s="1" customFormat="1" ht="12.75">
      <c r="B3723" s="110"/>
    </row>
    <row r="3724" s="1" customFormat="1" ht="12.75">
      <c r="B3724" s="110"/>
    </row>
    <row r="3725" s="1" customFormat="1" ht="12.75">
      <c r="B3725" s="110"/>
    </row>
    <row r="3726" s="1" customFormat="1" ht="12.75">
      <c r="B3726" s="110"/>
    </row>
    <row r="3727" s="1" customFormat="1" ht="12.75">
      <c r="B3727" s="110"/>
    </row>
    <row r="3728" s="1" customFormat="1" ht="12.75">
      <c r="B3728" s="110"/>
    </row>
    <row r="3729" s="1" customFormat="1" ht="12.75">
      <c r="B3729" s="110"/>
    </row>
    <row r="3730" s="1" customFormat="1" ht="12.75">
      <c r="B3730" s="110"/>
    </row>
    <row r="3731" s="1" customFormat="1" ht="12.75">
      <c r="B3731" s="110"/>
    </row>
    <row r="3732" s="1" customFormat="1" ht="12.75">
      <c r="B3732" s="110"/>
    </row>
    <row r="3733" s="1" customFormat="1" ht="12.75">
      <c r="B3733" s="110"/>
    </row>
    <row r="3734" s="1" customFormat="1" ht="12.75">
      <c r="B3734" s="110"/>
    </row>
    <row r="3735" s="1" customFormat="1" ht="12.75">
      <c r="B3735" s="110"/>
    </row>
    <row r="3736" s="1" customFormat="1" ht="12.75">
      <c r="B3736" s="110"/>
    </row>
    <row r="3737" s="1" customFormat="1" ht="12.75">
      <c r="B3737" s="110"/>
    </row>
    <row r="3738" s="1" customFormat="1" ht="12.75">
      <c r="B3738" s="110"/>
    </row>
    <row r="3739" s="1" customFormat="1" ht="12.75">
      <c r="B3739" s="110"/>
    </row>
    <row r="3740" s="1" customFormat="1" ht="12.75">
      <c r="B3740" s="110"/>
    </row>
    <row r="3741" s="1" customFormat="1" ht="12.75">
      <c r="B3741" s="110"/>
    </row>
    <row r="3742" s="1" customFormat="1" ht="12.75">
      <c r="B3742" s="110"/>
    </row>
    <row r="3743" s="1" customFormat="1" ht="12.75">
      <c r="B3743" s="110"/>
    </row>
    <row r="3744" s="1" customFormat="1" ht="12.75">
      <c r="B3744" s="110"/>
    </row>
    <row r="3745" s="1" customFormat="1" ht="12.75">
      <c r="B3745" s="110"/>
    </row>
    <row r="3746" s="1" customFormat="1" ht="12.75">
      <c r="B3746" s="110"/>
    </row>
    <row r="3747" s="1" customFormat="1" ht="12.75">
      <c r="B3747" s="110"/>
    </row>
    <row r="3748" s="1" customFormat="1" ht="12.75">
      <c r="B3748" s="110"/>
    </row>
    <row r="3749" s="1" customFormat="1" ht="12.75">
      <c r="B3749" s="110"/>
    </row>
    <row r="3750" s="1" customFormat="1" ht="12.75">
      <c r="B3750" s="110"/>
    </row>
    <row r="3751" s="1" customFormat="1" ht="12.75">
      <c r="B3751" s="110"/>
    </row>
    <row r="3752" s="1" customFormat="1" ht="12.75">
      <c r="B3752" s="110"/>
    </row>
    <row r="3753" s="1" customFormat="1" ht="12.75">
      <c r="B3753" s="110"/>
    </row>
    <row r="3754" s="1" customFormat="1" ht="12.75">
      <c r="B3754" s="110"/>
    </row>
    <row r="3755" s="1" customFormat="1" ht="12.75">
      <c r="B3755" s="110"/>
    </row>
    <row r="3756" s="1" customFormat="1" ht="12.75">
      <c r="B3756" s="110"/>
    </row>
    <row r="3757" s="1" customFormat="1" ht="12.75">
      <c r="B3757" s="110"/>
    </row>
    <row r="3758" s="1" customFormat="1" ht="12.75">
      <c r="B3758" s="110"/>
    </row>
    <row r="3759" s="1" customFormat="1" ht="12.75">
      <c r="B3759" s="110"/>
    </row>
    <row r="3760" s="1" customFormat="1" ht="12.75">
      <c r="B3760" s="110"/>
    </row>
    <row r="3761" s="1" customFormat="1" ht="12.75">
      <c r="B3761" s="110"/>
    </row>
    <row r="3762" s="1" customFormat="1" ht="12.75">
      <c r="B3762" s="110"/>
    </row>
    <row r="3763" s="1" customFormat="1" ht="12.75">
      <c r="B3763" s="110"/>
    </row>
    <row r="3764" s="1" customFormat="1" ht="12.75">
      <c r="B3764" s="110"/>
    </row>
    <row r="3765" s="1" customFormat="1" ht="12.75">
      <c r="B3765" s="110"/>
    </row>
    <row r="3766" s="1" customFormat="1" ht="12.75">
      <c r="B3766" s="110"/>
    </row>
    <row r="3767" s="1" customFormat="1" ht="12.75">
      <c r="B3767" s="110"/>
    </row>
    <row r="3768" s="1" customFormat="1" ht="12.75">
      <c r="B3768" s="110"/>
    </row>
    <row r="3769" s="1" customFormat="1" ht="12.75">
      <c r="B3769" s="110"/>
    </row>
    <row r="3770" s="1" customFormat="1" ht="12.75">
      <c r="B3770" s="110"/>
    </row>
    <row r="3771" s="1" customFormat="1" ht="12.75">
      <c r="B3771" s="110"/>
    </row>
    <row r="3772" s="1" customFormat="1" ht="12.75">
      <c r="B3772" s="110"/>
    </row>
    <row r="3773" s="1" customFormat="1" ht="12.75">
      <c r="B3773" s="110"/>
    </row>
    <row r="3774" s="1" customFormat="1" ht="12.75">
      <c r="B3774" s="110"/>
    </row>
    <row r="3775" s="1" customFormat="1" ht="12.75">
      <c r="B3775" s="110"/>
    </row>
    <row r="3776" s="1" customFormat="1" ht="12.75">
      <c r="B3776" s="110"/>
    </row>
    <row r="3777" s="1" customFormat="1" ht="12.75">
      <c r="B3777" s="110"/>
    </row>
    <row r="3778" s="1" customFormat="1" ht="12.75">
      <c r="B3778" s="110"/>
    </row>
    <row r="3779" s="1" customFormat="1" ht="12.75">
      <c r="B3779" s="110"/>
    </row>
    <row r="3780" s="1" customFormat="1" ht="12.75">
      <c r="B3780" s="110"/>
    </row>
    <row r="3781" s="1" customFormat="1" ht="12.75">
      <c r="B3781" s="110"/>
    </row>
    <row r="3782" s="1" customFormat="1" ht="12.75">
      <c r="B3782" s="110"/>
    </row>
    <row r="3783" s="1" customFormat="1" ht="12.75">
      <c r="B3783" s="110"/>
    </row>
    <row r="3784" s="1" customFormat="1" ht="12.75">
      <c r="B3784" s="110"/>
    </row>
    <row r="3785" s="1" customFormat="1" ht="12.75">
      <c r="B3785" s="110"/>
    </row>
    <row r="3786" s="1" customFormat="1" ht="12.75">
      <c r="B3786" s="110"/>
    </row>
    <row r="3787" s="1" customFormat="1" ht="12.75">
      <c r="B3787" s="110"/>
    </row>
    <row r="3788" s="1" customFormat="1" ht="12.75">
      <c r="B3788" s="110"/>
    </row>
    <row r="3789" s="1" customFormat="1" ht="12.75">
      <c r="B3789" s="110"/>
    </row>
    <row r="3790" s="1" customFormat="1" ht="12.75">
      <c r="B3790" s="110"/>
    </row>
    <row r="3791" s="1" customFormat="1" ht="12.75">
      <c r="B3791" s="110"/>
    </row>
    <row r="3792" s="1" customFormat="1" ht="12.75">
      <c r="B3792" s="110"/>
    </row>
    <row r="3793" s="1" customFormat="1" ht="12.75">
      <c r="B3793" s="110"/>
    </row>
    <row r="3794" s="1" customFormat="1" ht="12.75">
      <c r="B3794" s="110"/>
    </row>
    <row r="3795" s="1" customFormat="1" ht="12.75">
      <c r="B3795" s="110"/>
    </row>
    <row r="3796" s="1" customFormat="1" ht="12.75">
      <c r="B3796" s="110"/>
    </row>
    <row r="3797" s="1" customFormat="1" ht="12.75">
      <c r="B3797" s="110"/>
    </row>
    <row r="3798" s="1" customFormat="1" ht="12.75">
      <c r="B3798" s="110"/>
    </row>
    <row r="3799" s="1" customFormat="1" ht="12.75">
      <c r="B3799" s="110"/>
    </row>
    <row r="3800" s="1" customFormat="1" ht="12.75">
      <c r="B3800" s="110"/>
    </row>
    <row r="3801" s="1" customFormat="1" ht="12.75">
      <c r="B3801" s="110"/>
    </row>
    <row r="3802" s="1" customFormat="1" ht="12.75">
      <c r="B3802" s="110"/>
    </row>
    <row r="3803" s="1" customFormat="1" ht="12.75">
      <c r="B3803" s="110"/>
    </row>
    <row r="3804" s="1" customFormat="1" ht="12.75">
      <c r="B3804" s="110"/>
    </row>
    <row r="3805" s="1" customFormat="1" ht="12.75">
      <c r="B3805" s="110"/>
    </row>
    <row r="3806" s="1" customFormat="1" ht="12.75">
      <c r="B3806" s="110"/>
    </row>
    <row r="3807" s="1" customFormat="1" ht="12.75">
      <c r="B3807" s="110"/>
    </row>
    <row r="3808" s="1" customFormat="1" ht="12.75">
      <c r="B3808" s="110"/>
    </row>
    <row r="3809" s="1" customFormat="1" ht="12.75">
      <c r="B3809" s="110"/>
    </row>
    <row r="3810" s="1" customFormat="1" ht="12.75">
      <c r="B3810" s="110"/>
    </row>
    <row r="3811" s="1" customFormat="1" ht="12.75">
      <c r="B3811" s="110"/>
    </row>
    <row r="3812" s="1" customFormat="1" ht="12.75">
      <c r="B3812" s="110"/>
    </row>
    <row r="3813" s="1" customFormat="1" ht="12.75">
      <c r="B3813" s="110"/>
    </row>
    <row r="3814" s="1" customFormat="1" ht="12.75">
      <c r="B3814" s="110"/>
    </row>
    <row r="3815" s="1" customFormat="1" ht="12.75">
      <c r="B3815" s="110"/>
    </row>
    <row r="3816" s="1" customFormat="1" ht="12.75">
      <c r="B3816" s="110"/>
    </row>
    <row r="3817" s="1" customFormat="1" ht="12.75">
      <c r="B3817" s="110"/>
    </row>
    <row r="3818" s="1" customFormat="1" ht="12.75">
      <c r="B3818" s="110"/>
    </row>
    <row r="3819" s="1" customFormat="1" ht="12.75">
      <c r="B3819" s="110"/>
    </row>
    <row r="3820" s="1" customFormat="1" ht="12.75">
      <c r="B3820" s="110"/>
    </row>
    <row r="3821" s="1" customFormat="1" ht="12.75">
      <c r="B3821" s="110"/>
    </row>
    <row r="3822" s="1" customFormat="1" ht="12.75">
      <c r="B3822" s="110"/>
    </row>
    <row r="3823" s="1" customFormat="1" ht="12.75">
      <c r="B3823" s="110"/>
    </row>
    <row r="3824" s="1" customFormat="1" ht="12.75">
      <c r="B3824" s="110"/>
    </row>
    <row r="3825" s="1" customFormat="1" ht="12.75">
      <c r="B3825" s="110"/>
    </row>
    <row r="3826" s="1" customFormat="1" ht="12.75">
      <c r="B3826" s="110"/>
    </row>
    <row r="3827" s="1" customFormat="1" ht="12.75">
      <c r="B3827" s="110"/>
    </row>
    <row r="3828" s="1" customFormat="1" ht="12.75">
      <c r="B3828" s="110"/>
    </row>
    <row r="3829" s="1" customFormat="1" ht="12.75">
      <c r="B3829" s="110"/>
    </row>
    <row r="3830" s="1" customFormat="1" ht="12.75">
      <c r="B3830" s="110"/>
    </row>
    <row r="3831" s="1" customFormat="1" ht="12.75">
      <c r="B3831" s="110"/>
    </row>
    <row r="3832" s="1" customFormat="1" ht="12.75">
      <c r="B3832" s="110"/>
    </row>
    <row r="3833" s="1" customFormat="1" ht="12.75">
      <c r="B3833" s="110"/>
    </row>
    <row r="3834" s="1" customFormat="1" ht="12.75">
      <c r="B3834" s="110"/>
    </row>
    <row r="3835" s="1" customFormat="1" ht="12.75">
      <c r="B3835" s="110"/>
    </row>
    <row r="3836" s="1" customFormat="1" ht="12.75">
      <c r="B3836" s="110"/>
    </row>
    <row r="3837" s="1" customFormat="1" ht="12.75">
      <c r="B3837" s="110"/>
    </row>
    <row r="3838" s="1" customFormat="1" ht="12.75">
      <c r="B3838" s="110"/>
    </row>
    <row r="3839" s="1" customFormat="1" ht="12.75">
      <c r="B3839" s="110"/>
    </row>
    <row r="3840" s="1" customFormat="1" ht="12.75">
      <c r="B3840" s="110"/>
    </row>
    <row r="3841" s="1" customFormat="1" ht="12.75">
      <c r="B3841" s="110"/>
    </row>
    <row r="3842" s="1" customFormat="1" ht="12.75">
      <c r="B3842" s="110"/>
    </row>
    <row r="3843" s="1" customFormat="1" ht="12.75">
      <c r="B3843" s="110"/>
    </row>
    <row r="3844" s="1" customFormat="1" ht="12.75">
      <c r="B3844" s="110"/>
    </row>
    <row r="3845" s="1" customFormat="1" ht="12.75">
      <c r="B3845" s="110"/>
    </row>
    <row r="3846" s="1" customFormat="1" ht="12.75">
      <c r="B3846" s="110"/>
    </row>
    <row r="3847" s="1" customFormat="1" ht="12.75">
      <c r="B3847" s="110"/>
    </row>
    <row r="3848" s="1" customFormat="1" ht="12.75">
      <c r="B3848" s="110"/>
    </row>
    <row r="3849" s="1" customFormat="1" ht="12.75">
      <c r="B3849" s="110"/>
    </row>
    <row r="3850" s="1" customFormat="1" ht="12.75">
      <c r="B3850" s="110"/>
    </row>
    <row r="3851" s="1" customFormat="1" ht="12.75">
      <c r="B3851" s="110"/>
    </row>
    <row r="3852" s="1" customFormat="1" ht="12.75">
      <c r="B3852" s="110"/>
    </row>
    <row r="3853" s="1" customFormat="1" ht="12.75">
      <c r="B3853" s="110"/>
    </row>
    <row r="3854" s="1" customFormat="1" ht="12.75">
      <c r="B3854" s="110"/>
    </row>
    <row r="3855" s="1" customFormat="1" ht="12.75">
      <c r="B3855" s="110"/>
    </row>
    <row r="3856" s="1" customFormat="1" ht="12.75">
      <c r="B3856" s="110"/>
    </row>
    <row r="3857" s="1" customFormat="1" ht="12.75">
      <c r="B3857" s="110"/>
    </row>
    <row r="3858" s="1" customFormat="1" ht="12.75">
      <c r="B3858" s="110"/>
    </row>
    <row r="3859" s="1" customFormat="1" ht="12.75">
      <c r="B3859" s="110"/>
    </row>
    <row r="3860" s="1" customFormat="1" ht="12.75">
      <c r="B3860" s="110"/>
    </row>
    <row r="3861" s="1" customFormat="1" ht="12.75">
      <c r="B3861" s="110"/>
    </row>
    <row r="3862" s="1" customFormat="1" ht="12.75">
      <c r="B3862" s="110"/>
    </row>
    <row r="3863" s="1" customFormat="1" ht="12.75">
      <c r="B3863" s="110"/>
    </row>
    <row r="3864" s="1" customFormat="1" ht="12.75">
      <c r="B3864" s="110"/>
    </row>
    <row r="3865" s="1" customFormat="1" ht="12.75">
      <c r="B3865" s="110"/>
    </row>
    <row r="3866" s="1" customFormat="1" ht="12.75">
      <c r="B3866" s="110"/>
    </row>
    <row r="3867" s="1" customFormat="1" ht="12.75">
      <c r="B3867" s="110"/>
    </row>
    <row r="3868" s="1" customFormat="1" ht="12.75">
      <c r="B3868" s="110"/>
    </row>
    <row r="3869" s="1" customFormat="1" ht="12.75">
      <c r="B3869" s="110"/>
    </row>
    <row r="3870" s="1" customFormat="1" ht="12.75">
      <c r="B3870" s="110"/>
    </row>
    <row r="3871" s="1" customFormat="1" ht="12.75">
      <c r="B3871" s="110"/>
    </row>
    <row r="3872" s="1" customFormat="1" ht="12.75">
      <c r="B3872" s="110"/>
    </row>
    <row r="3873" s="1" customFormat="1" ht="12.75">
      <c r="B3873" s="110"/>
    </row>
    <row r="3874" s="1" customFormat="1" ht="12.75">
      <c r="B3874" s="110"/>
    </row>
    <row r="3875" s="1" customFormat="1" ht="12.75">
      <c r="B3875" s="110"/>
    </row>
    <row r="3876" s="1" customFormat="1" ht="12.75">
      <c r="B3876" s="110"/>
    </row>
    <row r="3877" s="1" customFormat="1" ht="12.75">
      <c r="B3877" s="110"/>
    </row>
    <row r="3878" s="1" customFormat="1" ht="12.75">
      <c r="B3878" s="110"/>
    </row>
    <row r="3879" s="1" customFormat="1" ht="12.75">
      <c r="B3879" s="110"/>
    </row>
    <row r="3880" s="1" customFormat="1" ht="12.75">
      <c r="B3880" s="110"/>
    </row>
    <row r="3881" s="1" customFormat="1" ht="12.75">
      <c r="B3881" s="110"/>
    </row>
    <row r="3882" s="1" customFormat="1" ht="12.75">
      <c r="B3882" s="110"/>
    </row>
    <row r="3883" s="1" customFormat="1" ht="12.75">
      <c r="B3883" s="110"/>
    </row>
    <row r="3884" s="1" customFormat="1" ht="12.75">
      <c r="B3884" s="110"/>
    </row>
    <row r="3885" s="1" customFormat="1" ht="12.75">
      <c r="B3885" s="110"/>
    </row>
    <row r="3886" s="1" customFormat="1" ht="12.75">
      <c r="B3886" s="110"/>
    </row>
    <row r="3887" s="1" customFormat="1" ht="12.75">
      <c r="B3887" s="110"/>
    </row>
    <row r="3888" s="1" customFormat="1" ht="12.75">
      <c r="B3888" s="110"/>
    </row>
    <row r="3889" s="1" customFormat="1" ht="12.75">
      <c r="B3889" s="110"/>
    </row>
    <row r="3890" s="1" customFormat="1" ht="12.75">
      <c r="B3890" s="110"/>
    </row>
    <row r="3891" s="1" customFormat="1" ht="12.75">
      <c r="B3891" s="110"/>
    </row>
    <row r="3892" s="1" customFormat="1" ht="12.75">
      <c r="B3892" s="110"/>
    </row>
    <row r="3893" s="1" customFormat="1" ht="12.75">
      <c r="B3893" s="110"/>
    </row>
    <row r="3894" s="1" customFormat="1" ht="12.75">
      <c r="B3894" s="110"/>
    </row>
    <row r="3895" s="1" customFormat="1" ht="12.75">
      <c r="B3895" s="110"/>
    </row>
    <row r="3896" s="1" customFormat="1" ht="12.75">
      <c r="B3896" s="110"/>
    </row>
    <row r="3897" s="1" customFormat="1" ht="12.75">
      <c r="B3897" s="110"/>
    </row>
    <row r="3898" s="1" customFormat="1" ht="12.75">
      <c r="B3898" s="110"/>
    </row>
    <row r="3899" s="1" customFormat="1" ht="12.75">
      <c r="B3899" s="110"/>
    </row>
    <row r="3900" s="1" customFormat="1" ht="12.75">
      <c r="B3900" s="110"/>
    </row>
    <row r="3901" s="1" customFormat="1" ht="12.75">
      <c r="B3901" s="110"/>
    </row>
    <row r="3902" s="1" customFormat="1" ht="12.75">
      <c r="B3902" s="110"/>
    </row>
    <row r="3903" s="1" customFormat="1" ht="12.75">
      <c r="B3903" s="110"/>
    </row>
    <row r="3904" s="1" customFormat="1" ht="12.75">
      <c r="B3904" s="110"/>
    </row>
    <row r="3905" s="1" customFormat="1" ht="12.75">
      <c r="B3905" s="110"/>
    </row>
    <row r="3906" s="1" customFormat="1" ht="12.75">
      <c r="B3906" s="110"/>
    </row>
    <row r="3907" s="1" customFormat="1" ht="12.75">
      <c r="B3907" s="110"/>
    </row>
    <row r="3908" s="1" customFormat="1" ht="12.75">
      <c r="B3908" s="110"/>
    </row>
    <row r="3909" s="1" customFormat="1" ht="12.75">
      <c r="B3909" s="110"/>
    </row>
    <row r="3910" s="1" customFormat="1" ht="12.75">
      <c r="B3910" s="110"/>
    </row>
    <row r="3911" s="1" customFormat="1" ht="12.75">
      <c r="B3911" s="110"/>
    </row>
    <row r="3912" s="1" customFormat="1" ht="12.75">
      <c r="B3912" s="110"/>
    </row>
    <row r="3913" s="1" customFormat="1" ht="12.75">
      <c r="B3913" s="110"/>
    </row>
    <row r="3914" s="1" customFormat="1" ht="12.75">
      <c r="B3914" s="110"/>
    </row>
    <row r="3915" s="1" customFormat="1" ht="12.75">
      <c r="B3915" s="110"/>
    </row>
    <row r="3916" s="1" customFormat="1" ht="12.75">
      <c r="B3916" s="110"/>
    </row>
    <row r="3917" s="1" customFormat="1" ht="12.75">
      <c r="B3917" s="110"/>
    </row>
    <row r="3918" s="1" customFormat="1" ht="12.75">
      <c r="B3918" s="110"/>
    </row>
    <row r="3919" s="1" customFormat="1" ht="12.75">
      <c r="B3919" s="110"/>
    </row>
    <row r="3920" s="1" customFormat="1" ht="12.75">
      <c r="B3920" s="110"/>
    </row>
    <row r="3921" s="1" customFormat="1" ht="12.75">
      <c r="B3921" s="110"/>
    </row>
    <row r="3922" s="1" customFormat="1" ht="12.75">
      <c r="B3922" s="110"/>
    </row>
    <row r="3923" s="1" customFormat="1" ht="12.75">
      <c r="B3923" s="110"/>
    </row>
    <row r="3924" s="1" customFormat="1" ht="12.75">
      <c r="B3924" s="110"/>
    </row>
    <row r="3925" s="1" customFormat="1" ht="12.75">
      <c r="B3925" s="110"/>
    </row>
    <row r="3926" s="1" customFormat="1" ht="12.75">
      <c r="B3926" s="110"/>
    </row>
    <row r="3927" s="1" customFormat="1" ht="12.75">
      <c r="B3927" s="110"/>
    </row>
    <row r="3928" s="1" customFormat="1" ht="12.75">
      <c r="B3928" s="110"/>
    </row>
    <row r="3929" s="1" customFormat="1" ht="12.75">
      <c r="B3929" s="110"/>
    </row>
    <row r="3930" s="1" customFormat="1" ht="12.75">
      <c r="B3930" s="110"/>
    </row>
    <row r="3931" s="1" customFormat="1" ht="12.75">
      <c r="B3931" s="110"/>
    </row>
    <row r="3932" s="1" customFormat="1" ht="12.75">
      <c r="B3932" s="110"/>
    </row>
    <row r="3933" s="1" customFormat="1" ht="12.75">
      <c r="B3933" s="110"/>
    </row>
    <row r="3934" s="1" customFormat="1" ht="12.75">
      <c r="B3934" s="110"/>
    </row>
    <row r="3935" s="1" customFormat="1" ht="12.75">
      <c r="B3935" s="110"/>
    </row>
    <row r="3936" s="1" customFormat="1" ht="12.75">
      <c r="B3936" s="110"/>
    </row>
    <row r="3937" s="1" customFormat="1" ht="12.75">
      <c r="B3937" s="110"/>
    </row>
    <row r="3938" s="1" customFormat="1" ht="12.75">
      <c r="B3938" s="110"/>
    </row>
    <row r="3939" s="1" customFormat="1" ht="12.75">
      <c r="B3939" s="110"/>
    </row>
    <row r="3940" s="1" customFormat="1" ht="12.75">
      <c r="B3940" s="110"/>
    </row>
    <row r="3941" s="1" customFormat="1" ht="12.75">
      <c r="B3941" s="110"/>
    </row>
    <row r="3942" s="1" customFormat="1" ht="12.75">
      <c r="B3942" s="110"/>
    </row>
    <row r="3943" s="1" customFormat="1" ht="12.75">
      <c r="B3943" s="110"/>
    </row>
    <row r="3944" s="1" customFormat="1" ht="12.75">
      <c r="B3944" s="110"/>
    </row>
    <row r="3945" s="1" customFormat="1" ht="12.75">
      <c r="B3945" s="110"/>
    </row>
    <row r="3946" s="1" customFormat="1" ht="12.75">
      <c r="B3946" s="110"/>
    </row>
    <row r="3947" s="1" customFormat="1" ht="12.75">
      <c r="B3947" s="110"/>
    </row>
    <row r="3948" s="1" customFormat="1" ht="12.75">
      <c r="B3948" s="110"/>
    </row>
    <row r="3949" s="1" customFormat="1" ht="12.75">
      <c r="B3949" s="110"/>
    </row>
    <row r="3950" s="1" customFormat="1" ht="12.75">
      <c r="B3950" s="110"/>
    </row>
    <row r="3951" s="1" customFormat="1" ht="12.75">
      <c r="B3951" s="110"/>
    </row>
    <row r="3952" s="1" customFormat="1" ht="12.75">
      <c r="B3952" s="110"/>
    </row>
    <row r="3953" s="1" customFormat="1" ht="12.75">
      <c r="B3953" s="110"/>
    </row>
    <row r="3954" s="1" customFormat="1" ht="12.75">
      <c r="B3954" s="110"/>
    </row>
    <row r="3955" s="1" customFormat="1" ht="12.75">
      <c r="B3955" s="110"/>
    </row>
    <row r="3956" s="1" customFormat="1" ht="12.75">
      <c r="B3956" s="110"/>
    </row>
    <row r="3957" s="1" customFormat="1" ht="12.75">
      <c r="B3957" s="110"/>
    </row>
    <row r="3958" s="1" customFormat="1" ht="12.75">
      <c r="B3958" s="110"/>
    </row>
    <row r="3959" s="1" customFormat="1" ht="12.75">
      <c r="B3959" s="110"/>
    </row>
    <row r="3960" s="1" customFormat="1" ht="12.75">
      <c r="B3960" s="110"/>
    </row>
    <row r="3961" s="1" customFormat="1" ht="12.75">
      <c r="B3961" s="110"/>
    </row>
    <row r="3962" s="1" customFormat="1" ht="12.75">
      <c r="B3962" s="110"/>
    </row>
    <row r="3963" s="1" customFormat="1" ht="12.75">
      <c r="B3963" s="110"/>
    </row>
    <row r="3964" s="1" customFormat="1" ht="12.75">
      <c r="B3964" s="110"/>
    </row>
    <row r="3965" s="1" customFormat="1" ht="12.75">
      <c r="B3965" s="110"/>
    </row>
    <row r="3966" s="1" customFormat="1" ht="12.75">
      <c r="B3966" s="110"/>
    </row>
    <row r="3967" s="1" customFormat="1" ht="12.75">
      <c r="B3967" s="110"/>
    </row>
    <row r="3968" s="1" customFormat="1" ht="12.75">
      <c r="B3968" s="110"/>
    </row>
    <row r="3969" s="1" customFormat="1" ht="12.75">
      <c r="B3969" s="110"/>
    </row>
    <row r="3970" s="1" customFormat="1" ht="12.75">
      <c r="B3970" s="110"/>
    </row>
    <row r="3971" s="1" customFormat="1" ht="12.75">
      <c r="B3971" s="110"/>
    </row>
    <row r="3972" s="1" customFormat="1" ht="12.75">
      <c r="B3972" s="110"/>
    </row>
    <row r="3973" s="1" customFormat="1" ht="12.75">
      <c r="B3973" s="110"/>
    </row>
    <row r="3974" s="1" customFormat="1" ht="12.75">
      <c r="B3974" s="110"/>
    </row>
    <row r="3975" s="1" customFormat="1" ht="12.75">
      <c r="B3975" s="110"/>
    </row>
    <row r="3976" s="1" customFormat="1" ht="12.75">
      <c r="B3976" s="110"/>
    </row>
    <row r="3977" s="1" customFormat="1" ht="12.75">
      <c r="B3977" s="110"/>
    </row>
    <row r="3978" s="1" customFormat="1" ht="12.75">
      <c r="B3978" s="110"/>
    </row>
    <row r="3979" s="1" customFormat="1" ht="12.75">
      <c r="B3979" s="110"/>
    </row>
    <row r="3980" s="1" customFormat="1" ht="12.75">
      <c r="B3980" s="110"/>
    </row>
    <row r="3981" s="1" customFormat="1" ht="12.75">
      <c r="B3981" s="110"/>
    </row>
    <row r="3982" s="1" customFormat="1" ht="12.75">
      <c r="B3982" s="110"/>
    </row>
    <row r="3983" s="1" customFormat="1" ht="12.75">
      <c r="B3983" s="110"/>
    </row>
    <row r="3984" s="1" customFormat="1" ht="12.75">
      <c r="B3984" s="110"/>
    </row>
    <row r="3985" s="1" customFormat="1" ht="12.75">
      <c r="B3985" s="110"/>
    </row>
    <row r="3986" s="1" customFormat="1" ht="12.75">
      <c r="B3986" s="110"/>
    </row>
    <row r="3987" s="1" customFormat="1" ht="12.75">
      <c r="B3987" s="110"/>
    </row>
    <row r="3988" s="1" customFormat="1" ht="12.75">
      <c r="B3988" s="110"/>
    </row>
    <row r="3989" s="1" customFormat="1" ht="12.75">
      <c r="B3989" s="110"/>
    </row>
    <row r="3990" s="1" customFormat="1" ht="12.75">
      <c r="B3990" s="110"/>
    </row>
    <row r="3991" s="1" customFormat="1" ht="12.75">
      <c r="B3991" s="110"/>
    </row>
    <row r="3992" s="1" customFormat="1" ht="12.75">
      <c r="B3992" s="110"/>
    </row>
    <row r="3993" s="1" customFormat="1" ht="12.75">
      <c r="B3993" s="110"/>
    </row>
    <row r="3994" s="1" customFormat="1" ht="12.75">
      <c r="B3994" s="110"/>
    </row>
    <row r="3995" s="1" customFormat="1" ht="12.75">
      <c r="B3995" s="110"/>
    </row>
    <row r="3996" s="1" customFormat="1" ht="12.75">
      <c r="B3996" s="110"/>
    </row>
    <row r="3997" s="1" customFormat="1" ht="12.75">
      <c r="B3997" s="110"/>
    </row>
    <row r="3998" s="1" customFormat="1" ht="12.75">
      <c r="B3998" s="110"/>
    </row>
    <row r="3999" s="1" customFormat="1" ht="12.75">
      <c r="B3999" s="110"/>
    </row>
    <row r="4000" s="1" customFormat="1" ht="12.75">
      <c r="B4000" s="110"/>
    </row>
    <row r="4001" s="1" customFormat="1" ht="12.75">
      <c r="B4001" s="110"/>
    </row>
    <row r="4002" s="1" customFormat="1" ht="12.75">
      <c r="B4002" s="110"/>
    </row>
    <row r="4003" s="1" customFormat="1" ht="12.75">
      <c r="B4003" s="110"/>
    </row>
    <row r="4004" s="1" customFormat="1" ht="12.75">
      <c r="B4004" s="110"/>
    </row>
    <row r="4005" s="1" customFormat="1" ht="12.75">
      <c r="B4005" s="110"/>
    </row>
    <row r="4006" s="1" customFormat="1" ht="12.75">
      <c r="B4006" s="110"/>
    </row>
    <row r="4007" s="1" customFormat="1" ht="12.75">
      <c r="B4007" s="110"/>
    </row>
    <row r="4008" s="1" customFormat="1" ht="12.75">
      <c r="B4008" s="110"/>
    </row>
    <row r="4009" s="1" customFormat="1" ht="12.75">
      <c r="B4009" s="110"/>
    </row>
    <row r="4010" s="1" customFormat="1" ht="12.75">
      <c r="B4010" s="110"/>
    </row>
    <row r="4011" s="1" customFormat="1" ht="12.75">
      <c r="B4011" s="110"/>
    </row>
    <row r="4012" s="1" customFormat="1" ht="12.75">
      <c r="B4012" s="110"/>
    </row>
    <row r="4013" s="1" customFormat="1" ht="12.75">
      <c r="B4013" s="110"/>
    </row>
    <row r="4014" s="1" customFormat="1" ht="12.75">
      <c r="B4014" s="110"/>
    </row>
    <row r="4015" s="1" customFormat="1" ht="12.75">
      <c r="B4015" s="110"/>
    </row>
    <row r="4016" s="1" customFormat="1" ht="12.75">
      <c r="B4016" s="110"/>
    </row>
    <row r="4017" s="1" customFormat="1" ht="12.75">
      <c r="B4017" s="110"/>
    </row>
    <row r="4018" s="1" customFormat="1" ht="12.75">
      <c r="B4018" s="110"/>
    </row>
    <row r="4019" s="1" customFormat="1" ht="12.75">
      <c r="B4019" s="110"/>
    </row>
    <row r="4020" s="1" customFormat="1" ht="12.75">
      <c r="B4020" s="110"/>
    </row>
    <row r="4021" s="1" customFormat="1" ht="12.75">
      <c r="B4021" s="110"/>
    </row>
    <row r="4022" s="1" customFormat="1" ht="12.75">
      <c r="B4022" s="110"/>
    </row>
    <row r="4023" s="1" customFormat="1" ht="12.75">
      <c r="B4023" s="110"/>
    </row>
    <row r="4024" s="1" customFormat="1" ht="12.75">
      <c r="B4024" s="110"/>
    </row>
    <row r="4025" s="1" customFormat="1" ht="12.75">
      <c r="B4025" s="110"/>
    </row>
    <row r="4026" s="1" customFormat="1" ht="12.75">
      <c r="B4026" s="110"/>
    </row>
    <row r="4027" s="1" customFormat="1" ht="12.75">
      <c r="B4027" s="110"/>
    </row>
    <row r="4028" s="1" customFormat="1" ht="12.75">
      <c r="B4028" s="110"/>
    </row>
    <row r="4029" s="1" customFormat="1" ht="12.75">
      <c r="B4029" s="110"/>
    </row>
    <row r="4030" s="1" customFormat="1" ht="12.75">
      <c r="B4030" s="110"/>
    </row>
    <row r="4031" s="1" customFormat="1" ht="12.75">
      <c r="B4031" s="110"/>
    </row>
    <row r="4032" s="1" customFormat="1" ht="12.75">
      <c r="B4032" s="110"/>
    </row>
    <row r="4033" s="1" customFormat="1" ht="12.75">
      <c r="B4033" s="110"/>
    </row>
    <row r="4034" s="1" customFormat="1" ht="12.75">
      <c r="B4034" s="110"/>
    </row>
    <row r="4035" s="1" customFormat="1" ht="12.75">
      <c r="B4035" s="110"/>
    </row>
    <row r="4036" s="1" customFormat="1" ht="12.75">
      <c r="B4036" s="110"/>
    </row>
    <row r="4037" s="1" customFormat="1" ht="12.75">
      <c r="B4037" s="110"/>
    </row>
    <row r="4038" s="1" customFormat="1" ht="12.75">
      <c r="B4038" s="110"/>
    </row>
    <row r="4039" s="1" customFormat="1" ht="12.75">
      <c r="B4039" s="110"/>
    </row>
    <row r="4040" s="1" customFormat="1" ht="12.75">
      <c r="B4040" s="110"/>
    </row>
    <row r="4041" s="1" customFormat="1" ht="12.75">
      <c r="B4041" s="110"/>
    </row>
    <row r="4042" s="1" customFormat="1" ht="12.75">
      <c r="B4042" s="110"/>
    </row>
    <row r="4043" s="1" customFormat="1" ht="12.75">
      <c r="B4043" s="110"/>
    </row>
    <row r="4044" s="1" customFormat="1" ht="12.75">
      <c r="B4044" s="110"/>
    </row>
    <row r="4045" s="1" customFormat="1" ht="12.75">
      <c r="B4045" s="110"/>
    </row>
    <row r="4046" s="1" customFormat="1" ht="12.75">
      <c r="B4046" s="110"/>
    </row>
    <row r="4047" s="1" customFormat="1" ht="12.75">
      <c r="B4047" s="110"/>
    </row>
    <row r="4048" s="1" customFormat="1" ht="12.75">
      <c r="B4048" s="110"/>
    </row>
    <row r="4049" s="1" customFormat="1" ht="12.75">
      <c r="B4049" s="110"/>
    </row>
    <row r="4050" s="1" customFormat="1" ht="12.75">
      <c r="B4050" s="110"/>
    </row>
    <row r="4051" s="1" customFormat="1" ht="12.75">
      <c r="B4051" s="110"/>
    </row>
    <row r="4052" s="1" customFormat="1" ht="12.75">
      <c r="B4052" s="110"/>
    </row>
    <row r="4053" s="1" customFormat="1" ht="12.75">
      <c r="B4053" s="110"/>
    </row>
    <row r="4054" s="1" customFormat="1" ht="12.75">
      <c r="B4054" s="110"/>
    </row>
    <row r="4055" s="1" customFormat="1" ht="12.75">
      <c r="B4055" s="110"/>
    </row>
    <row r="4056" s="1" customFormat="1" ht="12.75">
      <c r="B4056" s="110"/>
    </row>
    <row r="4057" s="1" customFormat="1" ht="12.75">
      <c r="B4057" s="110"/>
    </row>
    <row r="4058" s="1" customFormat="1" ht="12.75">
      <c r="B4058" s="110"/>
    </row>
    <row r="4059" s="1" customFormat="1" ht="12.75">
      <c r="B4059" s="110"/>
    </row>
    <row r="4060" s="1" customFormat="1" ht="12.75">
      <c r="B4060" s="110"/>
    </row>
    <row r="4061" s="1" customFormat="1" ht="12.75">
      <c r="B4061" s="110"/>
    </row>
    <row r="4062" s="1" customFormat="1" ht="12.75">
      <c r="B4062" s="110"/>
    </row>
    <row r="4063" s="1" customFormat="1" ht="12.75">
      <c r="B4063" s="110"/>
    </row>
    <row r="4064" s="1" customFormat="1" ht="12.75">
      <c r="B4064" s="110"/>
    </row>
    <row r="4065" s="1" customFormat="1" ht="12.75">
      <c r="B4065" s="110"/>
    </row>
    <row r="4066" s="1" customFormat="1" ht="12.75">
      <c r="B4066" s="110"/>
    </row>
    <row r="4067" s="1" customFormat="1" ht="12.75">
      <c r="B4067" s="110"/>
    </row>
    <row r="4068" s="1" customFormat="1" ht="12.75">
      <c r="B4068" s="110"/>
    </row>
    <row r="4069" s="1" customFormat="1" ht="12.75">
      <c r="B4069" s="110"/>
    </row>
    <row r="4070" s="1" customFormat="1" ht="12.75">
      <c r="B4070" s="110"/>
    </row>
    <row r="4071" s="1" customFormat="1" ht="12.75">
      <c r="B4071" s="110"/>
    </row>
    <row r="4072" s="1" customFormat="1" ht="12.75">
      <c r="B4072" s="110"/>
    </row>
    <row r="4073" s="1" customFormat="1" ht="12.75">
      <c r="B4073" s="110"/>
    </row>
    <row r="4074" s="1" customFormat="1" ht="12.75">
      <c r="B4074" s="110"/>
    </row>
    <row r="4075" s="1" customFormat="1" ht="12.75">
      <c r="B4075" s="110"/>
    </row>
    <row r="4076" s="1" customFormat="1" ht="12.75">
      <c r="B4076" s="110"/>
    </row>
    <row r="4077" s="1" customFormat="1" ht="12.75">
      <c r="B4077" s="110"/>
    </row>
    <row r="4078" s="1" customFormat="1" ht="12.75">
      <c r="B4078" s="110"/>
    </row>
    <row r="4079" s="1" customFormat="1" ht="12.75">
      <c r="B4079" s="110"/>
    </row>
    <row r="4080" s="1" customFormat="1" ht="12.75">
      <c r="B4080" s="110"/>
    </row>
    <row r="4081" s="1" customFormat="1" ht="12.75">
      <c r="B4081" s="110"/>
    </row>
    <row r="4082" s="1" customFormat="1" ht="12.75">
      <c r="B4082" s="110"/>
    </row>
    <row r="4083" s="1" customFormat="1" ht="12.75">
      <c r="B4083" s="110"/>
    </row>
    <row r="4084" s="1" customFormat="1" ht="12.75">
      <c r="B4084" s="110"/>
    </row>
    <row r="4085" s="1" customFormat="1" ht="12.75">
      <c r="B4085" s="110"/>
    </row>
    <row r="4086" s="1" customFormat="1" ht="12.75">
      <c r="B4086" s="110"/>
    </row>
    <row r="4087" s="1" customFormat="1" ht="12.75">
      <c r="B4087" s="110"/>
    </row>
    <row r="4088" s="1" customFormat="1" ht="12.75">
      <c r="B4088" s="110"/>
    </row>
    <row r="4089" s="1" customFormat="1" ht="12.75">
      <c r="B4089" s="110"/>
    </row>
    <row r="4090" s="1" customFormat="1" ht="12.75">
      <c r="B4090" s="110"/>
    </row>
    <row r="4091" s="1" customFormat="1" ht="12.75">
      <c r="B4091" s="110"/>
    </row>
    <row r="4092" s="1" customFormat="1" ht="12.75">
      <c r="B4092" s="110"/>
    </row>
    <row r="4093" s="1" customFormat="1" ht="12.75">
      <c r="B4093" s="110"/>
    </row>
    <row r="4094" s="1" customFormat="1" ht="12.75">
      <c r="B4094" s="110"/>
    </row>
    <row r="4095" s="1" customFormat="1" ht="12.75">
      <c r="B4095" s="110"/>
    </row>
    <row r="4096" s="1" customFormat="1" ht="12.75">
      <c r="B4096" s="110"/>
    </row>
    <row r="4097" s="1" customFormat="1" ht="12.75">
      <c r="B4097" s="110"/>
    </row>
    <row r="4098" s="1" customFormat="1" ht="12.75">
      <c r="B4098" s="110"/>
    </row>
    <row r="4099" s="1" customFormat="1" ht="12.75">
      <c r="B4099" s="110"/>
    </row>
    <row r="4100" s="1" customFormat="1" ht="12.75">
      <c r="B4100" s="110"/>
    </row>
    <row r="4101" s="1" customFormat="1" ht="12.75">
      <c r="B4101" s="110"/>
    </row>
    <row r="4102" s="1" customFormat="1" ht="12.75">
      <c r="B4102" s="110"/>
    </row>
    <row r="4103" s="1" customFormat="1" ht="12.75">
      <c r="B4103" s="110"/>
    </row>
    <row r="4104" s="1" customFormat="1" ht="12.75">
      <c r="B4104" s="110"/>
    </row>
    <row r="4105" s="1" customFormat="1" ht="12.75">
      <c r="B4105" s="110"/>
    </row>
    <row r="4106" s="1" customFormat="1" ht="12.75">
      <c r="B4106" s="110"/>
    </row>
    <row r="4107" s="1" customFormat="1" ht="12.75">
      <c r="B4107" s="110"/>
    </row>
    <row r="4108" s="1" customFormat="1" ht="12.75">
      <c r="B4108" s="110"/>
    </row>
    <row r="4109" s="1" customFormat="1" ht="12.75">
      <c r="B4109" s="110"/>
    </row>
    <row r="4110" s="1" customFormat="1" ht="12.75">
      <c r="B4110" s="110"/>
    </row>
    <row r="4111" s="1" customFormat="1" ht="12.75">
      <c r="B4111" s="110"/>
    </row>
    <row r="4112" s="1" customFormat="1" ht="12.75">
      <c r="B4112" s="110"/>
    </row>
    <row r="4113" s="1" customFormat="1" ht="12.75">
      <c r="B4113" s="110"/>
    </row>
    <row r="4114" s="1" customFormat="1" ht="12.75">
      <c r="B4114" s="110"/>
    </row>
    <row r="4115" s="1" customFormat="1" ht="12.75">
      <c r="B4115" s="110"/>
    </row>
    <row r="4116" s="1" customFormat="1" ht="12.75">
      <c r="B4116" s="110"/>
    </row>
    <row r="4117" s="1" customFormat="1" ht="12.75">
      <c r="B4117" s="110"/>
    </row>
    <row r="4118" s="1" customFormat="1" ht="12.75">
      <c r="B4118" s="110"/>
    </row>
    <row r="4119" s="1" customFormat="1" ht="12.75">
      <c r="B4119" s="110"/>
    </row>
    <row r="4120" s="1" customFormat="1" ht="12.75">
      <c r="B4120" s="110"/>
    </row>
    <row r="4121" s="1" customFormat="1" ht="12.75">
      <c r="B4121" s="110"/>
    </row>
    <row r="4122" s="1" customFormat="1" ht="12.75">
      <c r="B4122" s="110"/>
    </row>
    <row r="4123" s="1" customFormat="1" ht="12.75">
      <c r="B4123" s="110"/>
    </row>
    <row r="4124" s="1" customFormat="1" ht="12.75">
      <c r="B4124" s="110"/>
    </row>
    <row r="4125" s="1" customFormat="1" ht="12.75">
      <c r="B4125" s="110"/>
    </row>
    <row r="4126" s="1" customFormat="1" ht="12.75">
      <c r="B4126" s="110"/>
    </row>
    <row r="4127" s="1" customFormat="1" ht="12.75">
      <c r="B4127" s="110"/>
    </row>
    <row r="4128" s="1" customFormat="1" ht="12.75">
      <c r="B4128" s="110"/>
    </row>
    <row r="4129" s="1" customFormat="1" ht="12.75">
      <c r="B4129" s="110"/>
    </row>
    <row r="4130" s="1" customFormat="1" ht="12.75">
      <c r="B4130" s="110"/>
    </row>
    <row r="4131" s="1" customFormat="1" ht="12.75">
      <c r="B4131" s="110"/>
    </row>
    <row r="4132" s="1" customFormat="1" ht="12.75">
      <c r="B4132" s="110"/>
    </row>
    <row r="4133" s="1" customFormat="1" ht="12.75">
      <c r="B4133" s="110"/>
    </row>
    <row r="4134" s="1" customFormat="1" ht="12.75">
      <c r="B4134" s="110"/>
    </row>
    <row r="4135" s="1" customFormat="1" ht="12.75">
      <c r="B4135" s="110"/>
    </row>
    <row r="4136" s="1" customFormat="1" ht="12.75">
      <c r="B4136" s="110"/>
    </row>
    <row r="4137" s="1" customFormat="1" ht="12.75">
      <c r="B4137" s="110"/>
    </row>
    <row r="4138" s="1" customFormat="1" ht="12.75">
      <c r="B4138" s="110"/>
    </row>
    <row r="4139" s="1" customFormat="1" ht="12.75">
      <c r="B4139" s="110"/>
    </row>
    <row r="4140" s="1" customFormat="1" ht="12.75">
      <c r="B4140" s="110"/>
    </row>
    <row r="4141" s="1" customFormat="1" ht="12.75">
      <c r="B4141" s="110"/>
    </row>
    <row r="4142" s="1" customFormat="1" ht="12.75">
      <c r="B4142" s="110"/>
    </row>
    <row r="4143" s="1" customFormat="1" ht="12.75">
      <c r="B4143" s="110"/>
    </row>
    <row r="4144" s="1" customFormat="1" ht="12.75">
      <c r="B4144" s="110"/>
    </row>
    <row r="4145" s="1" customFormat="1" ht="12.75">
      <c r="B4145" s="110"/>
    </row>
    <row r="4146" s="1" customFormat="1" ht="12.75">
      <c r="B4146" s="110"/>
    </row>
    <row r="4147" s="1" customFormat="1" ht="12.75">
      <c r="B4147" s="110"/>
    </row>
    <row r="4148" s="1" customFormat="1" ht="12.75">
      <c r="B4148" s="110"/>
    </row>
    <row r="4149" s="1" customFormat="1" ht="12.75">
      <c r="B4149" s="110"/>
    </row>
    <row r="4150" s="1" customFormat="1" ht="12.75">
      <c r="B4150" s="110"/>
    </row>
    <row r="4151" s="1" customFormat="1" ht="12.75">
      <c r="B4151" s="110"/>
    </row>
    <row r="4152" s="1" customFormat="1" ht="12.75">
      <c r="B4152" s="110"/>
    </row>
    <row r="4153" s="1" customFormat="1" ht="12.75">
      <c r="B4153" s="110"/>
    </row>
    <row r="4154" s="1" customFormat="1" ht="12.75">
      <c r="B4154" s="110"/>
    </row>
    <row r="4155" s="1" customFormat="1" ht="12.75">
      <c r="B4155" s="110"/>
    </row>
    <row r="4156" s="1" customFormat="1" ht="12.75">
      <c r="B4156" s="110"/>
    </row>
    <row r="4157" s="1" customFormat="1" ht="12.75">
      <c r="B4157" s="110"/>
    </row>
    <row r="4158" s="1" customFormat="1" ht="12.75">
      <c r="B4158" s="110"/>
    </row>
    <row r="4159" s="1" customFormat="1" ht="12.75">
      <c r="B4159" s="110"/>
    </row>
    <row r="4160" s="1" customFormat="1" ht="12.75">
      <c r="B4160" s="110"/>
    </row>
    <row r="4161" s="1" customFormat="1" ht="12.75">
      <c r="B4161" s="110"/>
    </row>
    <row r="4162" s="1" customFormat="1" ht="12.75">
      <c r="B4162" s="110"/>
    </row>
    <row r="4163" s="1" customFormat="1" ht="12.75">
      <c r="B4163" s="110"/>
    </row>
    <row r="4164" s="1" customFormat="1" ht="12.75">
      <c r="B4164" s="110"/>
    </row>
    <row r="4165" s="1" customFormat="1" ht="12.75">
      <c r="B4165" s="110"/>
    </row>
    <row r="4166" s="1" customFormat="1" ht="12.75">
      <c r="B4166" s="110"/>
    </row>
    <row r="4167" s="1" customFormat="1" ht="12.75">
      <c r="B4167" s="110"/>
    </row>
    <row r="4168" s="1" customFormat="1" ht="12.75">
      <c r="B4168" s="110"/>
    </row>
    <row r="4169" s="1" customFormat="1" ht="12.75">
      <c r="B4169" s="110"/>
    </row>
    <row r="4170" s="1" customFormat="1" ht="12.75">
      <c r="B4170" s="110"/>
    </row>
    <row r="4171" s="1" customFormat="1" ht="12.75">
      <c r="B4171" s="110"/>
    </row>
    <row r="4172" s="1" customFormat="1" ht="12.75">
      <c r="B4172" s="110"/>
    </row>
    <row r="4173" s="1" customFormat="1" ht="12.75">
      <c r="B4173" s="110"/>
    </row>
    <row r="4174" s="1" customFormat="1" ht="12.75">
      <c r="B4174" s="110"/>
    </row>
    <row r="4175" s="1" customFormat="1" ht="12.75">
      <c r="B4175" s="110"/>
    </row>
    <row r="4176" s="1" customFormat="1" ht="12.75">
      <c r="B4176" s="110"/>
    </row>
    <row r="4177" s="1" customFormat="1" ht="12.75">
      <c r="B4177" s="110"/>
    </row>
    <row r="4178" s="1" customFormat="1" ht="12.75">
      <c r="B4178" s="110"/>
    </row>
    <row r="4179" s="1" customFormat="1" ht="12.75">
      <c r="B4179" s="110"/>
    </row>
    <row r="4180" s="1" customFormat="1" ht="12.75">
      <c r="B4180" s="110"/>
    </row>
    <row r="4181" s="1" customFormat="1" ht="12.75">
      <c r="B4181" s="110"/>
    </row>
    <row r="4182" s="1" customFormat="1" ht="12.75">
      <c r="B4182" s="110"/>
    </row>
    <row r="4183" s="1" customFormat="1" ht="12.75">
      <c r="B4183" s="110"/>
    </row>
    <row r="4184" s="1" customFormat="1" ht="12.75">
      <c r="B4184" s="110"/>
    </row>
    <row r="4185" s="1" customFormat="1" ht="12.75">
      <c r="B4185" s="110"/>
    </row>
    <row r="4186" s="1" customFormat="1" ht="12.75">
      <c r="B4186" s="110"/>
    </row>
    <row r="4187" s="1" customFormat="1" ht="12.75">
      <c r="B4187" s="110"/>
    </row>
    <row r="4188" s="1" customFormat="1" ht="12.75">
      <c r="B4188" s="110"/>
    </row>
    <row r="4189" s="1" customFormat="1" ht="12.75">
      <c r="B4189" s="110"/>
    </row>
    <row r="4190" s="1" customFormat="1" ht="12.75">
      <c r="B4190" s="110"/>
    </row>
    <row r="4191" s="1" customFormat="1" ht="12.75">
      <c r="B4191" s="110"/>
    </row>
    <row r="4192" s="1" customFormat="1" ht="12.75">
      <c r="B4192" s="110"/>
    </row>
    <row r="4193" s="1" customFormat="1" ht="12.75">
      <c r="B4193" s="110"/>
    </row>
    <row r="4194" s="1" customFormat="1" ht="12.75">
      <c r="B4194" s="110"/>
    </row>
    <row r="4195" s="1" customFormat="1" ht="12.75">
      <c r="B4195" s="110"/>
    </row>
    <row r="4196" s="1" customFormat="1" ht="12.75">
      <c r="B4196" s="110"/>
    </row>
    <row r="4197" s="1" customFormat="1" ht="12.75">
      <c r="B4197" s="110"/>
    </row>
    <row r="4198" s="1" customFormat="1" ht="12.75">
      <c r="B4198" s="110"/>
    </row>
    <row r="4199" s="1" customFormat="1" ht="12.75">
      <c r="B4199" s="110"/>
    </row>
    <row r="4200" s="1" customFormat="1" ht="12.75">
      <c r="B4200" s="110"/>
    </row>
    <row r="4201" s="1" customFormat="1" ht="12.75">
      <c r="B4201" s="110"/>
    </row>
    <row r="4202" s="1" customFormat="1" ht="12.75">
      <c r="B4202" s="110"/>
    </row>
    <row r="4203" s="1" customFormat="1" ht="12.75">
      <c r="B4203" s="110"/>
    </row>
    <row r="4204" s="1" customFormat="1" ht="12.75">
      <c r="B4204" s="110"/>
    </row>
    <row r="4205" s="1" customFormat="1" ht="12.75">
      <c r="B4205" s="110"/>
    </row>
    <row r="4206" s="1" customFormat="1" ht="12.75">
      <c r="B4206" s="110"/>
    </row>
    <row r="4207" s="1" customFormat="1" ht="12.75">
      <c r="B4207" s="110"/>
    </row>
    <row r="4208" s="1" customFormat="1" ht="12.75">
      <c r="B4208" s="110"/>
    </row>
    <row r="4209" s="1" customFormat="1" ht="12.75">
      <c r="B4209" s="110"/>
    </row>
    <row r="4210" s="1" customFormat="1" ht="12.75">
      <c r="B4210" s="110"/>
    </row>
    <row r="4211" s="1" customFormat="1" ht="12.75">
      <c r="B4211" s="110"/>
    </row>
    <row r="4212" s="1" customFormat="1" ht="12.75">
      <c r="B4212" s="110"/>
    </row>
    <row r="4213" s="1" customFormat="1" ht="12.75">
      <c r="B4213" s="110"/>
    </row>
    <row r="4214" s="1" customFormat="1" ht="12.75">
      <c r="B4214" s="110"/>
    </row>
    <row r="4215" s="1" customFormat="1" ht="12.75">
      <c r="B4215" s="110"/>
    </row>
    <row r="4216" s="1" customFormat="1" ht="12.75">
      <c r="B4216" s="110"/>
    </row>
    <row r="4217" s="1" customFormat="1" ht="12.75">
      <c r="B4217" s="110"/>
    </row>
    <row r="4218" s="1" customFormat="1" ht="12.75">
      <c r="B4218" s="110"/>
    </row>
    <row r="4219" s="1" customFormat="1" ht="12.75">
      <c r="B4219" s="110"/>
    </row>
    <row r="4220" s="1" customFormat="1" ht="12.75">
      <c r="B4220" s="110"/>
    </row>
    <row r="4221" s="1" customFormat="1" ht="12.75">
      <c r="B4221" s="110"/>
    </row>
    <row r="4222" s="1" customFormat="1" ht="12.75">
      <c r="B4222" s="110"/>
    </row>
    <row r="4223" s="1" customFormat="1" ht="12.75">
      <c r="B4223" s="110"/>
    </row>
    <row r="4224" s="1" customFormat="1" ht="12.75">
      <c r="B4224" s="110"/>
    </row>
    <row r="4225" s="1" customFormat="1" ht="12.75">
      <c r="B4225" s="110"/>
    </row>
    <row r="4226" s="1" customFormat="1" ht="12.75">
      <c r="B4226" s="110"/>
    </row>
    <row r="4227" s="1" customFormat="1" ht="12.75">
      <c r="B4227" s="110"/>
    </row>
    <row r="4228" s="1" customFormat="1" ht="12.75">
      <c r="B4228" s="110"/>
    </row>
    <row r="4229" s="1" customFormat="1" ht="12.75">
      <c r="B4229" s="110"/>
    </row>
    <row r="4230" s="1" customFormat="1" ht="12.75">
      <c r="B4230" s="110"/>
    </row>
    <row r="4231" s="1" customFormat="1" ht="12.75">
      <c r="B4231" s="110"/>
    </row>
    <row r="4232" s="1" customFormat="1" ht="12.75">
      <c r="B4232" s="110"/>
    </row>
    <row r="4233" s="1" customFormat="1" ht="12.75">
      <c r="B4233" s="110"/>
    </row>
    <row r="4234" s="1" customFormat="1" ht="12.75">
      <c r="B4234" s="110"/>
    </row>
    <row r="4235" s="1" customFormat="1" ht="12.75">
      <c r="B4235" s="110"/>
    </row>
    <row r="4236" s="1" customFormat="1" ht="12.75">
      <c r="B4236" s="110"/>
    </row>
    <row r="4237" s="1" customFormat="1" ht="12.75">
      <c r="B4237" s="110"/>
    </row>
    <row r="4238" s="1" customFormat="1" ht="12.75">
      <c r="B4238" s="110"/>
    </row>
    <row r="4239" s="1" customFormat="1" ht="12.75">
      <c r="B4239" s="110"/>
    </row>
    <row r="4240" s="1" customFormat="1" ht="12.75">
      <c r="B4240" s="110"/>
    </row>
    <row r="4241" s="1" customFormat="1" ht="12.75">
      <c r="B4241" s="110"/>
    </row>
    <row r="4242" s="1" customFormat="1" ht="12.75">
      <c r="B4242" s="110"/>
    </row>
    <row r="4243" s="1" customFormat="1" ht="12.75">
      <c r="B4243" s="110"/>
    </row>
    <row r="4244" s="1" customFormat="1" ht="12.75">
      <c r="B4244" s="110"/>
    </row>
    <row r="4245" s="1" customFormat="1" ht="12.75">
      <c r="B4245" s="110"/>
    </row>
    <row r="4246" s="1" customFormat="1" ht="12.75">
      <c r="B4246" s="110"/>
    </row>
    <row r="4247" s="1" customFormat="1" ht="12.75">
      <c r="B4247" s="110"/>
    </row>
    <row r="4248" s="1" customFormat="1" ht="12.75">
      <c r="B4248" s="110"/>
    </row>
    <row r="4249" s="1" customFormat="1" ht="12.75">
      <c r="B4249" s="110"/>
    </row>
    <row r="4250" s="1" customFormat="1" ht="12.75">
      <c r="B4250" s="110"/>
    </row>
    <row r="4251" s="1" customFormat="1" ht="12.75">
      <c r="B4251" s="110"/>
    </row>
    <row r="4252" s="1" customFormat="1" ht="12.75">
      <c r="B4252" s="110"/>
    </row>
    <row r="4253" s="1" customFormat="1" ht="12.75">
      <c r="B4253" s="110"/>
    </row>
    <row r="4254" s="1" customFormat="1" ht="12.75">
      <c r="B4254" s="110"/>
    </row>
    <row r="4255" s="1" customFormat="1" ht="12.75">
      <c r="B4255" s="110"/>
    </row>
    <row r="4256" s="1" customFormat="1" ht="12.75">
      <c r="B4256" s="110"/>
    </row>
    <row r="4257" s="1" customFormat="1" ht="12.75">
      <c r="B4257" s="110"/>
    </row>
    <row r="4258" s="1" customFormat="1" ht="12.75">
      <c r="B4258" s="110"/>
    </row>
    <row r="4259" s="1" customFormat="1" ht="12.75">
      <c r="B4259" s="110"/>
    </row>
    <row r="4260" s="1" customFormat="1" ht="12.75">
      <c r="B4260" s="110"/>
    </row>
    <row r="4261" s="1" customFormat="1" ht="12.75">
      <c r="B4261" s="110"/>
    </row>
    <row r="4262" s="1" customFormat="1" ht="12.75">
      <c r="B4262" s="110"/>
    </row>
    <row r="4263" s="1" customFormat="1" ht="12.75">
      <c r="B4263" s="110"/>
    </row>
    <row r="4264" s="1" customFormat="1" ht="12.75">
      <c r="B4264" s="110"/>
    </row>
    <row r="4265" s="1" customFormat="1" ht="12.75">
      <c r="B4265" s="110"/>
    </row>
    <row r="4266" s="1" customFormat="1" ht="12.75">
      <c r="B4266" s="110"/>
    </row>
    <row r="4267" s="1" customFormat="1" ht="12.75">
      <c r="B4267" s="110"/>
    </row>
    <row r="4268" s="1" customFormat="1" ht="12.75">
      <c r="B4268" s="110"/>
    </row>
    <row r="4269" s="1" customFormat="1" ht="12.75">
      <c r="B4269" s="110"/>
    </row>
    <row r="4270" s="1" customFormat="1" ht="12.75">
      <c r="B4270" s="110"/>
    </row>
    <row r="4271" s="1" customFormat="1" ht="12.75">
      <c r="B4271" s="110"/>
    </row>
    <row r="4272" s="1" customFormat="1" ht="12.75">
      <c r="B4272" s="110"/>
    </row>
    <row r="4273" s="1" customFormat="1" ht="12.75">
      <c r="B4273" s="110"/>
    </row>
    <row r="4274" s="1" customFormat="1" ht="12.75">
      <c r="B4274" s="110"/>
    </row>
    <row r="4275" s="1" customFormat="1" ht="12.75">
      <c r="B4275" s="110"/>
    </row>
    <row r="4276" s="1" customFormat="1" ht="12.75">
      <c r="B4276" s="110"/>
    </row>
    <row r="4277" s="1" customFormat="1" ht="12.75">
      <c r="B4277" s="110"/>
    </row>
    <row r="4278" s="1" customFormat="1" ht="12.75">
      <c r="B4278" s="110"/>
    </row>
    <row r="4279" s="1" customFormat="1" ht="12.75">
      <c r="B4279" s="110"/>
    </row>
    <row r="4280" s="1" customFormat="1" ht="12.75">
      <c r="B4280" s="110"/>
    </row>
    <row r="4281" s="1" customFormat="1" ht="12.75">
      <c r="B4281" s="110"/>
    </row>
    <row r="4282" s="1" customFormat="1" ht="12.75">
      <c r="B4282" s="110"/>
    </row>
    <row r="4283" s="1" customFormat="1" ht="12.75">
      <c r="B4283" s="110"/>
    </row>
    <row r="4284" s="1" customFormat="1" ht="12.75">
      <c r="B4284" s="110"/>
    </row>
    <row r="4285" s="1" customFormat="1" ht="12.75">
      <c r="B4285" s="110"/>
    </row>
    <row r="4286" s="1" customFormat="1" ht="12.75">
      <c r="B4286" s="110"/>
    </row>
    <row r="4287" s="1" customFormat="1" ht="12.75">
      <c r="B4287" s="110"/>
    </row>
    <row r="4288" s="1" customFormat="1" ht="12.75">
      <c r="B4288" s="110"/>
    </row>
    <row r="4289" s="1" customFormat="1" ht="12.75">
      <c r="B4289" s="110"/>
    </row>
    <row r="4290" s="1" customFormat="1" ht="12.75">
      <c r="B4290" s="110"/>
    </row>
    <row r="4291" s="1" customFormat="1" ht="12.75">
      <c r="B4291" s="110"/>
    </row>
    <row r="4292" s="1" customFormat="1" ht="12.75">
      <c r="B4292" s="110"/>
    </row>
    <row r="4293" s="1" customFormat="1" ht="12.75">
      <c r="B4293" s="110"/>
    </row>
    <row r="4294" s="1" customFormat="1" ht="12.75">
      <c r="B4294" s="110"/>
    </row>
    <row r="4295" s="1" customFormat="1" ht="12.75">
      <c r="B4295" s="110"/>
    </row>
    <row r="4296" s="1" customFormat="1" ht="12.75">
      <c r="B4296" s="110"/>
    </row>
    <row r="4297" s="1" customFormat="1" ht="12.75">
      <c r="B4297" s="110"/>
    </row>
    <row r="4298" s="1" customFormat="1" ht="12.75">
      <c r="B4298" s="110"/>
    </row>
    <row r="4299" s="1" customFormat="1" ht="12.75">
      <c r="B4299" s="110"/>
    </row>
    <row r="4300" s="1" customFormat="1" ht="12.75">
      <c r="B4300" s="110"/>
    </row>
    <row r="4301" s="1" customFormat="1" ht="12.75">
      <c r="B4301" s="110"/>
    </row>
    <row r="4302" s="1" customFormat="1" ht="12.75">
      <c r="B4302" s="110"/>
    </row>
    <row r="4303" s="1" customFormat="1" ht="12.75">
      <c r="B4303" s="110"/>
    </row>
    <row r="4304" s="1" customFormat="1" ht="12.75">
      <c r="B4304" s="110"/>
    </row>
    <row r="4305" s="1" customFormat="1" ht="12.75">
      <c r="B4305" s="110"/>
    </row>
    <row r="4306" s="1" customFormat="1" ht="12.75">
      <c r="B4306" s="110"/>
    </row>
    <row r="4307" s="1" customFormat="1" ht="12.75">
      <c r="B4307" s="110"/>
    </row>
    <row r="4308" s="1" customFormat="1" ht="12.75">
      <c r="B4308" s="110"/>
    </row>
    <row r="4309" s="1" customFormat="1" ht="12.75">
      <c r="B4309" s="110"/>
    </row>
    <row r="4310" s="1" customFormat="1" ht="12.75">
      <c r="B4310" s="110"/>
    </row>
    <row r="4311" s="1" customFormat="1" ht="12.75">
      <c r="B4311" s="110"/>
    </row>
    <row r="4312" s="1" customFormat="1" ht="12.75">
      <c r="B4312" s="110"/>
    </row>
    <row r="4313" s="1" customFormat="1" ht="12.75">
      <c r="B4313" s="110"/>
    </row>
    <row r="4314" s="1" customFormat="1" ht="12.75">
      <c r="B4314" s="110"/>
    </row>
    <row r="4315" s="1" customFormat="1" ht="12.75">
      <c r="B4315" s="110"/>
    </row>
    <row r="4316" s="1" customFormat="1" ht="12.75">
      <c r="B4316" s="110"/>
    </row>
    <row r="4317" s="1" customFormat="1" ht="12.75">
      <c r="B4317" s="110"/>
    </row>
    <row r="4318" s="1" customFormat="1" ht="12.75">
      <c r="B4318" s="110"/>
    </row>
    <row r="4319" s="1" customFormat="1" ht="12.75">
      <c r="B4319" s="110"/>
    </row>
    <row r="4320" s="1" customFormat="1" ht="12.75">
      <c r="B4320" s="110"/>
    </row>
    <row r="4321" s="1" customFormat="1" ht="12.75">
      <c r="B4321" s="110"/>
    </row>
    <row r="4322" s="1" customFormat="1" ht="12.75">
      <c r="B4322" s="110"/>
    </row>
    <row r="4323" s="1" customFormat="1" ht="12.75">
      <c r="B4323" s="110"/>
    </row>
    <row r="4324" s="1" customFormat="1" ht="12.75">
      <c r="B4324" s="110"/>
    </row>
    <row r="4325" s="1" customFormat="1" ht="12.75">
      <c r="B4325" s="110"/>
    </row>
    <row r="4326" s="1" customFormat="1" ht="12.75">
      <c r="B4326" s="110"/>
    </row>
    <row r="4327" s="1" customFormat="1" ht="12.75">
      <c r="B4327" s="110"/>
    </row>
    <row r="4328" s="1" customFormat="1" ht="12.75">
      <c r="B4328" s="110"/>
    </row>
    <row r="4329" s="1" customFormat="1" ht="12.75">
      <c r="B4329" s="110"/>
    </row>
    <row r="4330" s="1" customFormat="1" ht="12.75">
      <c r="B4330" s="110"/>
    </row>
    <row r="4331" s="1" customFormat="1" ht="12.75">
      <c r="B4331" s="110"/>
    </row>
    <row r="4332" s="1" customFormat="1" ht="12.75">
      <c r="B4332" s="110"/>
    </row>
    <row r="4333" s="1" customFormat="1" ht="12.75">
      <c r="B4333" s="110"/>
    </row>
    <row r="4334" s="1" customFormat="1" ht="12.75">
      <c r="B4334" s="110"/>
    </row>
    <row r="4335" s="1" customFormat="1" ht="12.75">
      <c r="B4335" s="110"/>
    </row>
    <row r="4336" s="1" customFormat="1" ht="12.75">
      <c r="B4336" s="110"/>
    </row>
    <row r="4337" s="1" customFormat="1" ht="12.75">
      <c r="B4337" s="110"/>
    </row>
    <row r="4338" s="1" customFormat="1" ht="12.75">
      <c r="B4338" s="110"/>
    </row>
    <row r="4339" s="1" customFormat="1" ht="12.75">
      <c r="B4339" s="110"/>
    </row>
    <row r="4340" s="1" customFormat="1" ht="12.75">
      <c r="B4340" s="110"/>
    </row>
    <row r="4341" s="1" customFormat="1" ht="12.75">
      <c r="B4341" s="110"/>
    </row>
    <row r="4342" s="1" customFormat="1" ht="12.75">
      <c r="B4342" s="110"/>
    </row>
    <row r="4343" s="1" customFormat="1" ht="12.75">
      <c r="B4343" s="110"/>
    </row>
    <row r="4344" s="1" customFormat="1" ht="12.75">
      <c r="B4344" s="110"/>
    </row>
    <row r="4345" s="1" customFormat="1" ht="12.75">
      <c r="B4345" s="110"/>
    </row>
    <row r="4346" s="1" customFormat="1" ht="12.75">
      <c r="B4346" s="110"/>
    </row>
    <row r="4347" s="1" customFormat="1" ht="12.75">
      <c r="B4347" s="110"/>
    </row>
    <row r="4348" s="1" customFormat="1" ht="12.75">
      <c r="B4348" s="110"/>
    </row>
    <row r="4349" s="1" customFormat="1" ht="12.75">
      <c r="B4349" s="110"/>
    </row>
    <row r="4350" s="1" customFormat="1" ht="12.75">
      <c r="B4350" s="110"/>
    </row>
    <row r="4351" s="1" customFormat="1" ht="12.75">
      <c r="B4351" s="110"/>
    </row>
    <row r="4352" s="1" customFormat="1" ht="12.75">
      <c r="B4352" s="110"/>
    </row>
    <row r="4353" s="1" customFormat="1" ht="12.75">
      <c r="B4353" s="110"/>
    </row>
    <row r="4354" s="1" customFormat="1" ht="12.75">
      <c r="B4354" s="110"/>
    </row>
    <row r="4355" s="1" customFormat="1" ht="12.75">
      <c r="B4355" s="110"/>
    </row>
    <row r="4356" s="1" customFormat="1" ht="12.75">
      <c r="B4356" s="110"/>
    </row>
    <row r="4357" s="1" customFormat="1" ht="12.75">
      <c r="B4357" s="110"/>
    </row>
    <row r="4358" s="1" customFormat="1" ht="12.75">
      <c r="B4358" s="110"/>
    </row>
    <row r="4359" s="1" customFormat="1" ht="12.75">
      <c r="B4359" s="110"/>
    </row>
    <row r="4360" s="1" customFormat="1" ht="12.75">
      <c r="B4360" s="110"/>
    </row>
    <row r="4361" s="1" customFormat="1" ht="12.75">
      <c r="B4361" s="110"/>
    </row>
    <row r="4362" s="1" customFormat="1" ht="12.75">
      <c r="B4362" s="110"/>
    </row>
    <row r="4363" s="1" customFormat="1" ht="12.75">
      <c r="B4363" s="110"/>
    </row>
    <row r="4364" s="1" customFormat="1" ht="12.75">
      <c r="B4364" s="110"/>
    </row>
    <row r="4365" s="1" customFormat="1" ht="12.75">
      <c r="B4365" s="110"/>
    </row>
    <row r="4366" s="1" customFormat="1" ht="12.75">
      <c r="B4366" s="110"/>
    </row>
    <row r="4367" s="1" customFormat="1" ht="12.75">
      <c r="B4367" s="110"/>
    </row>
    <row r="4368" s="1" customFormat="1" ht="12.75">
      <c r="B4368" s="110"/>
    </row>
    <row r="4369" s="1" customFormat="1" ht="12.75">
      <c r="B4369" s="110"/>
    </row>
    <row r="4370" s="1" customFormat="1" ht="12.75">
      <c r="B4370" s="110"/>
    </row>
    <row r="4371" s="1" customFormat="1" ht="12.75">
      <c r="B4371" s="110"/>
    </row>
    <row r="4372" s="1" customFormat="1" ht="12.75">
      <c r="B4372" s="110"/>
    </row>
    <row r="4373" s="1" customFormat="1" ht="12.75">
      <c r="B4373" s="110"/>
    </row>
    <row r="4374" s="1" customFormat="1" ht="12.75">
      <c r="B4374" s="110"/>
    </row>
    <row r="4375" s="1" customFormat="1" ht="12.75">
      <c r="B4375" s="110"/>
    </row>
    <row r="4376" s="1" customFormat="1" ht="12.75">
      <c r="B4376" s="110"/>
    </row>
    <row r="4377" s="1" customFormat="1" ht="12.75">
      <c r="B4377" s="110"/>
    </row>
    <row r="4378" s="1" customFormat="1" ht="12.75">
      <c r="B4378" s="110"/>
    </row>
    <row r="4379" s="1" customFormat="1" ht="12.75">
      <c r="B4379" s="110"/>
    </row>
    <row r="4380" s="1" customFormat="1" ht="12.75">
      <c r="B4380" s="110"/>
    </row>
    <row r="4381" s="1" customFormat="1" ht="12.75">
      <c r="B4381" s="110"/>
    </row>
    <row r="4382" s="1" customFormat="1" ht="12.75">
      <c r="B4382" s="110"/>
    </row>
    <row r="4383" s="1" customFormat="1" ht="12.75">
      <c r="B4383" s="110"/>
    </row>
    <row r="4384" s="1" customFormat="1" ht="12.75">
      <c r="B4384" s="110"/>
    </row>
    <row r="4385" s="1" customFormat="1" ht="12.75">
      <c r="B4385" s="110"/>
    </row>
    <row r="4386" s="1" customFormat="1" ht="12.75">
      <c r="B4386" s="110"/>
    </row>
    <row r="4387" s="1" customFormat="1" ht="12.75">
      <c r="B4387" s="110"/>
    </row>
    <row r="4388" s="1" customFormat="1" ht="12.75">
      <c r="B4388" s="110"/>
    </row>
    <row r="4389" s="1" customFormat="1" ht="12.75">
      <c r="B4389" s="110"/>
    </row>
    <row r="4390" s="1" customFormat="1" ht="12.75">
      <c r="B4390" s="110"/>
    </row>
    <row r="4391" s="1" customFormat="1" ht="12.75">
      <c r="B4391" s="110"/>
    </row>
    <row r="4392" s="1" customFormat="1" ht="12.75">
      <c r="B4392" s="110"/>
    </row>
    <row r="4393" s="1" customFormat="1" ht="12.75">
      <c r="B4393" s="110"/>
    </row>
    <row r="4394" s="1" customFormat="1" ht="12.75">
      <c r="B4394" s="110"/>
    </row>
    <row r="4395" s="1" customFormat="1" ht="12.75">
      <c r="B4395" s="110"/>
    </row>
    <row r="4396" s="1" customFormat="1" ht="12.75">
      <c r="B4396" s="110"/>
    </row>
    <row r="4397" s="1" customFormat="1" ht="12.75">
      <c r="B4397" s="110"/>
    </row>
    <row r="4398" s="1" customFormat="1" ht="12.75">
      <c r="B4398" s="110"/>
    </row>
    <row r="4399" s="1" customFormat="1" ht="12.75">
      <c r="B4399" s="110"/>
    </row>
    <row r="4400" s="1" customFormat="1" ht="12.75">
      <c r="B4400" s="110"/>
    </row>
    <row r="4401" s="1" customFormat="1" ht="12.75">
      <c r="B4401" s="110"/>
    </row>
    <row r="4402" s="1" customFormat="1" ht="12.75">
      <c r="B4402" s="110"/>
    </row>
    <row r="4403" s="1" customFormat="1" ht="12.75">
      <c r="B4403" s="110"/>
    </row>
    <row r="4404" s="1" customFormat="1" ht="12.75">
      <c r="B4404" s="110"/>
    </row>
    <row r="4405" s="1" customFormat="1" ht="12.75">
      <c r="B4405" s="110"/>
    </row>
    <row r="4406" s="1" customFormat="1" ht="12.75">
      <c r="B4406" s="110"/>
    </row>
    <row r="4407" s="1" customFormat="1" ht="12.75">
      <c r="B4407" s="110"/>
    </row>
    <row r="4408" s="1" customFormat="1" ht="12.75">
      <c r="B4408" s="110"/>
    </row>
    <row r="4409" s="1" customFormat="1" ht="12.75">
      <c r="B4409" s="110"/>
    </row>
    <row r="4410" s="1" customFormat="1" ht="12.75">
      <c r="B4410" s="110"/>
    </row>
    <row r="4411" s="1" customFormat="1" ht="12.75">
      <c r="B4411" s="110"/>
    </row>
    <row r="4412" s="1" customFormat="1" ht="12.75">
      <c r="B4412" s="110"/>
    </row>
    <row r="4413" s="1" customFormat="1" ht="12.75">
      <c r="B4413" s="110"/>
    </row>
    <row r="4414" s="1" customFormat="1" ht="12.75">
      <c r="B4414" s="110"/>
    </row>
    <row r="4415" s="1" customFormat="1" ht="12.75">
      <c r="B4415" s="110"/>
    </row>
    <row r="4416" s="1" customFormat="1" ht="12.75">
      <c r="B4416" s="110"/>
    </row>
    <row r="4417" s="1" customFormat="1" ht="12.75">
      <c r="B4417" s="110"/>
    </row>
    <row r="4418" s="1" customFormat="1" ht="12.75">
      <c r="B4418" s="110"/>
    </row>
    <row r="4419" s="1" customFormat="1" ht="12.75">
      <c r="B4419" s="110"/>
    </row>
    <row r="4420" s="1" customFormat="1" ht="12.75">
      <c r="B4420" s="110"/>
    </row>
    <row r="4421" s="1" customFormat="1" ht="12.75">
      <c r="B4421" s="110"/>
    </row>
    <row r="4422" s="1" customFormat="1" ht="12.75">
      <c r="B4422" s="110"/>
    </row>
    <row r="4423" s="1" customFormat="1" ht="12.75">
      <c r="B4423" s="110"/>
    </row>
    <row r="4424" s="1" customFormat="1" ht="12.75">
      <c r="B4424" s="110"/>
    </row>
    <row r="4425" s="1" customFormat="1" ht="12.75">
      <c r="B4425" s="110"/>
    </row>
    <row r="4426" s="1" customFormat="1" ht="12.75">
      <c r="B4426" s="110"/>
    </row>
    <row r="4427" s="1" customFormat="1" ht="12.75">
      <c r="B4427" s="110"/>
    </row>
    <row r="4428" s="1" customFormat="1" ht="12.75">
      <c r="B4428" s="110"/>
    </row>
    <row r="4429" s="1" customFormat="1" ht="12.75">
      <c r="B4429" s="110"/>
    </row>
    <row r="4430" s="1" customFormat="1" ht="12.75">
      <c r="B4430" s="110"/>
    </row>
    <row r="4431" s="1" customFormat="1" ht="12.75">
      <c r="B4431" s="110"/>
    </row>
    <row r="4432" s="1" customFormat="1" ht="12.75">
      <c r="B4432" s="110"/>
    </row>
    <row r="4433" s="1" customFormat="1" ht="12.75">
      <c r="B4433" s="110"/>
    </row>
    <row r="4434" s="1" customFormat="1" ht="12.75">
      <c r="B4434" s="110"/>
    </row>
    <row r="4435" s="1" customFormat="1" ht="12.75">
      <c r="B4435" s="110"/>
    </row>
    <row r="4436" s="1" customFormat="1" ht="12.75">
      <c r="B4436" s="110"/>
    </row>
    <row r="4437" s="1" customFormat="1" ht="12.75">
      <c r="B4437" s="110"/>
    </row>
    <row r="4438" s="1" customFormat="1" ht="12.75">
      <c r="B4438" s="110"/>
    </row>
    <row r="4439" s="1" customFormat="1" ht="12.75">
      <c r="B4439" s="110"/>
    </row>
    <row r="4440" s="1" customFormat="1" ht="12.75">
      <c r="B4440" s="110"/>
    </row>
    <row r="4441" s="1" customFormat="1" ht="12.75">
      <c r="B4441" s="110"/>
    </row>
    <row r="4442" s="1" customFormat="1" ht="12.75">
      <c r="B4442" s="110"/>
    </row>
    <row r="4443" s="1" customFormat="1" ht="12.75">
      <c r="B4443" s="110"/>
    </row>
    <row r="4444" s="1" customFormat="1" ht="12.75">
      <c r="B4444" s="110"/>
    </row>
    <row r="4445" s="1" customFormat="1" ht="12.75">
      <c r="B4445" s="110"/>
    </row>
    <row r="4446" s="1" customFormat="1" ht="12.75">
      <c r="B4446" s="110"/>
    </row>
    <row r="4447" s="1" customFormat="1" ht="12.75">
      <c r="B4447" s="110"/>
    </row>
    <row r="4448" s="1" customFormat="1" ht="12.75">
      <c r="B4448" s="110"/>
    </row>
    <row r="4449" s="1" customFormat="1" ht="12.75">
      <c r="B4449" s="110"/>
    </row>
    <row r="4450" s="1" customFormat="1" ht="12.75">
      <c r="B4450" s="110"/>
    </row>
    <row r="4451" s="1" customFormat="1" ht="12.75">
      <c r="B4451" s="110"/>
    </row>
    <row r="4452" s="1" customFormat="1" ht="12.75">
      <c r="B4452" s="110"/>
    </row>
    <row r="4453" s="1" customFormat="1" ht="12.75">
      <c r="B4453" s="110"/>
    </row>
    <row r="4454" s="1" customFormat="1" ht="12.75">
      <c r="B4454" s="110"/>
    </row>
    <row r="4455" s="1" customFormat="1" ht="12.75">
      <c r="B4455" s="110"/>
    </row>
    <row r="4456" s="1" customFormat="1" ht="12.75">
      <c r="B4456" s="110"/>
    </row>
    <row r="4457" s="1" customFormat="1" ht="12.75">
      <c r="B4457" s="110"/>
    </row>
    <row r="4458" s="1" customFormat="1" ht="12.75">
      <c r="B4458" s="110"/>
    </row>
    <row r="4459" s="1" customFormat="1" ht="12.75">
      <c r="B4459" s="110"/>
    </row>
    <row r="4460" s="1" customFormat="1" ht="12.75">
      <c r="B4460" s="110"/>
    </row>
    <row r="4461" s="1" customFormat="1" ht="12.75">
      <c r="B4461" s="110"/>
    </row>
    <row r="4462" s="1" customFormat="1" ht="12.75">
      <c r="B4462" s="110"/>
    </row>
    <row r="4463" s="1" customFormat="1" ht="12.75">
      <c r="B4463" s="110"/>
    </row>
    <row r="4464" s="1" customFormat="1" ht="12.75">
      <c r="B4464" s="110"/>
    </row>
    <row r="4465" s="1" customFormat="1" ht="12.75">
      <c r="B4465" s="110"/>
    </row>
    <row r="4466" s="1" customFormat="1" ht="12.75">
      <c r="B4466" s="110"/>
    </row>
    <row r="4467" s="1" customFormat="1" ht="12.75">
      <c r="B4467" s="110"/>
    </row>
    <row r="4468" s="1" customFormat="1" ht="12.75">
      <c r="B4468" s="110"/>
    </row>
    <row r="4469" s="1" customFormat="1" ht="12.75">
      <c r="B4469" s="110"/>
    </row>
    <row r="4470" s="1" customFormat="1" ht="12.75">
      <c r="B4470" s="110"/>
    </row>
    <row r="4471" s="1" customFormat="1" ht="12.75">
      <c r="B4471" s="110"/>
    </row>
    <row r="4472" s="1" customFormat="1" ht="12.75">
      <c r="B4472" s="110"/>
    </row>
    <row r="4473" s="1" customFormat="1" ht="12.75">
      <c r="B4473" s="110"/>
    </row>
    <row r="4474" s="1" customFormat="1" ht="12.75">
      <c r="B4474" s="110"/>
    </row>
    <row r="4475" s="1" customFormat="1" ht="12.75">
      <c r="B4475" s="110"/>
    </row>
    <row r="4476" s="1" customFormat="1" ht="12.75">
      <c r="B4476" s="110"/>
    </row>
    <row r="4477" s="1" customFormat="1" ht="12.75">
      <c r="B4477" s="110"/>
    </row>
    <row r="4478" s="1" customFormat="1" ht="12.75">
      <c r="B4478" s="110"/>
    </row>
    <row r="4479" s="1" customFormat="1" ht="12.75">
      <c r="B4479" s="110"/>
    </row>
    <row r="4480" s="1" customFormat="1" ht="12.75">
      <c r="B4480" s="110"/>
    </row>
    <row r="4481" s="1" customFormat="1" ht="12.75">
      <c r="B4481" s="110"/>
    </row>
    <row r="4482" s="1" customFormat="1" ht="12.75">
      <c r="B4482" s="110"/>
    </row>
    <row r="4483" s="1" customFormat="1" ht="12.75">
      <c r="B4483" s="110"/>
    </row>
    <row r="4484" s="1" customFormat="1" ht="12.75">
      <c r="B4484" s="110"/>
    </row>
    <row r="4485" s="1" customFormat="1" ht="12.75">
      <c r="B4485" s="110"/>
    </row>
    <row r="4486" s="1" customFormat="1" ht="12.75">
      <c r="B4486" s="110"/>
    </row>
    <row r="4487" s="1" customFormat="1" ht="12.75">
      <c r="B4487" s="110"/>
    </row>
    <row r="4488" s="1" customFormat="1" ht="12.75">
      <c r="B4488" s="110"/>
    </row>
    <row r="4489" s="1" customFormat="1" ht="12.75">
      <c r="B4489" s="110"/>
    </row>
    <row r="4490" s="1" customFormat="1" ht="12.75">
      <c r="B4490" s="110"/>
    </row>
    <row r="4491" s="1" customFormat="1" ht="12.75">
      <c r="B4491" s="110"/>
    </row>
    <row r="4492" s="1" customFormat="1" ht="12.75">
      <c r="B4492" s="110"/>
    </row>
    <row r="4493" s="1" customFormat="1" ht="12.75">
      <c r="B4493" s="110"/>
    </row>
    <row r="4494" s="1" customFormat="1" ht="12.75">
      <c r="B4494" s="110"/>
    </row>
    <row r="4495" s="1" customFormat="1" ht="12.75">
      <c r="B4495" s="110"/>
    </row>
    <row r="4496" s="1" customFormat="1" ht="12.75">
      <c r="B4496" s="110"/>
    </row>
    <row r="4497" s="1" customFormat="1" ht="12.75">
      <c r="B4497" s="110"/>
    </row>
    <row r="4498" s="1" customFormat="1" ht="12.75">
      <c r="B4498" s="110"/>
    </row>
    <row r="4499" s="1" customFormat="1" ht="12.75">
      <c r="B4499" s="110"/>
    </row>
    <row r="4500" s="1" customFormat="1" ht="12.75">
      <c r="B4500" s="110"/>
    </row>
    <row r="4501" s="1" customFormat="1" ht="12.75">
      <c r="B4501" s="110"/>
    </row>
    <row r="4502" s="1" customFormat="1" ht="12.75">
      <c r="B4502" s="110"/>
    </row>
    <row r="4503" s="1" customFormat="1" ht="12.75">
      <c r="B4503" s="110"/>
    </row>
    <row r="4504" s="1" customFormat="1" ht="12.75">
      <c r="B4504" s="110"/>
    </row>
    <row r="4505" s="1" customFormat="1" ht="12.75">
      <c r="B4505" s="110"/>
    </row>
    <row r="4506" s="1" customFormat="1" ht="12.75">
      <c r="B4506" s="110"/>
    </row>
    <row r="4507" s="1" customFormat="1" ht="12.75">
      <c r="B4507" s="110"/>
    </row>
    <row r="4508" s="1" customFormat="1" ht="12.75">
      <c r="B4508" s="110"/>
    </row>
    <row r="4509" s="1" customFormat="1" ht="12.75">
      <c r="B4509" s="110"/>
    </row>
    <row r="4510" s="1" customFormat="1" ht="12.75">
      <c r="B4510" s="110"/>
    </row>
    <row r="4511" s="1" customFormat="1" ht="12.75">
      <c r="B4511" s="110"/>
    </row>
    <row r="4512" s="1" customFormat="1" ht="12.75">
      <c r="B4512" s="110"/>
    </row>
    <row r="4513" s="1" customFormat="1" ht="12.75">
      <c r="B4513" s="110"/>
    </row>
    <row r="4514" s="1" customFormat="1" ht="12.75">
      <c r="B4514" s="110"/>
    </row>
    <row r="4515" s="1" customFormat="1" ht="12.75">
      <c r="B4515" s="110"/>
    </row>
    <row r="4516" s="1" customFormat="1" ht="12.75">
      <c r="B4516" s="110"/>
    </row>
    <row r="4517" s="1" customFormat="1" ht="12.75">
      <c r="B4517" s="110"/>
    </row>
    <row r="4518" s="1" customFormat="1" ht="12.75">
      <c r="B4518" s="110"/>
    </row>
    <row r="4519" s="1" customFormat="1" ht="12.75">
      <c r="B4519" s="110"/>
    </row>
    <row r="4520" s="1" customFormat="1" ht="12.75">
      <c r="B4520" s="110"/>
    </row>
    <row r="4521" s="1" customFormat="1" ht="12.75">
      <c r="B4521" s="110"/>
    </row>
    <row r="4522" s="1" customFormat="1" ht="12.75">
      <c r="B4522" s="110"/>
    </row>
    <row r="4523" s="1" customFormat="1" ht="12.75">
      <c r="B4523" s="110"/>
    </row>
    <row r="4524" s="1" customFormat="1" ht="12.75">
      <c r="B4524" s="110"/>
    </row>
    <row r="4525" s="1" customFormat="1" ht="12.75">
      <c r="B4525" s="110"/>
    </row>
    <row r="4526" s="1" customFormat="1" ht="12.75">
      <c r="B4526" s="110"/>
    </row>
    <row r="4527" s="1" customFormat="1" ht="12.75">
      <c r="B4527" s="110"/>
    </row>
    <row r="4528" s="1" customFormat="1" ht="12.75">
      <c r="B4528" s="110"/>
    </row>
    <row r="4529" s="1" customFormat="1" ht="12.75">
      <c r="B4529" s="110"/>
    </row>
    <row r="4530" s="1" customFormat="1" ht="12.75">
      <c r="B4530" s="110"/>
    </row>
    <row r="4531" s="1" customFormat="1" ht="12.75">
      <c r="B4531" s="110"/>
    </row>
    <row r="4532" s="1" customFormat="1" ht="12.75">
      <c r="B4532" s="110"/>
    </row>
    <row r="4533" s="1" customFormat="1" ht="12.75">
      <c r="B4533" s="110"/>
    </row>
    <row r="4534" s="1" customFormat="1" ht="12.75">
      <c r="B4534" s="110"/>
    </row>
    <row r="4535" s="1" customFormat="1" ht="12.75">
      <c r="B4535" s="110"/>
    </row>
    <row r="4536" s="1" customFormat="1" ht="12.75">
      <c r="B4536" s="110"/>
    </row>
    <row r="4537" s="1" customFormat="1" ht="12.75">
      <c r="B4537" s="110"/>
    </row>
    <row r="4538" s="1" customFormat="1" ht="12.75">
      <c r="B4538" s="110"/>
    </row>
    <row r="4539" s="1" customFormat="1" ht="12.75">
      <c r="B4539" s="110"/>
    </row>
    <row r="4540" s="1" customFormat="1" ht="12.75">
      <c r="B4540" s="110"/>
    </row>
    <row r="4541" s="1" customFormat="1" ht="12.75">
      <c r="B4541" s="110"/>
    </row>
    <row r="4542" s="1" customFormat="1" ht="12.75">
      <c r="B4542" s="110"/>
    </row>
    <row r="4543" s="1" customFormat="1" ht="12.75">
      <c r="B4543" s="110"/>
    </row>
    <row r="4544" s="1" customFormat="1" ht="12.75">
      <c r="B4544" s="110"/>
    </row>
    <row r="4545" s="1" customFormat="1" ht="12.75">
      <c r="B4545" s="110"/>
    </row>
    <row r="4546" s="1" customFormat="1" ht="12.75">
      <c r="B4546" s="110"/>
    </row>
    <row r="4547" s="1" customFormat="1" ht="12.75">
      <c r="B4547" s="110"/>
    </row>
    <row r="4548" s="1" customFormat="1" ht="12.75">
      <c r="B4548" s="110"/>
    </row>
    <row r="4549" s="1" customFormat="1" ht="12.75">
      <c r="B4549" s="110"/>
    </row>
    <row r="4550" s="1" customFormat="1" ht="12.75">
      <c r="B4550" s="110"/>
    </row>
    <row r="4551" s="1" customFormat="1" ht="12.75">
      <c r="B4551" s="110"/>
    </row>
    <row r="4552" s="1" customFormat="1" ht="12.75">
      <c r="B4552" s="110"/>
    </row>
    <row r="4553" s="1" customFormat="1" ht="12.75">
      <c r="B4553" s="110"/>
    </row>
    <row r="4554" s="1" customFormat="1" ht="12.75">
      <c r="B4554" s="110"/>
    </row>
    <row r="4555" s="1" customFormat="1" ht="12.75">
      <c r="B4555" s="110"/>
    </row>
    <row r="4556" s="1" customFormat="1" ht="12.75">
      <c r="B4556" s="110"/>
    </row>
    <row r="4557" s="1" customFormat="1" ht="12.75">
      <c r="B4557" s="110"/>
    </row>
    <row r="4558" s="1" customFormat="1" ht="12.75">
      <c r="B4558" s="110"/>
    </row>
    <row r="4559" s="1" customFormat="1" ht="12.75">
      <c r="B4559" s="110"/>
    </row>
    <row r="4560" s="1" customFormat="1" ht="12.75">
      <c r="B4560" s="110"/>
    </row>
    <row r="4561" s="1" customFormat="1" ht="12.75">
      <c r="B4561" s="110"/>
    </row>
    <row r="4562" s="1" customFormat="1" ht="12.75">
      <c r="B4562" s="110"/>
    </row>
    <row r="4563" s="1" customFormat="1" ht="12.75">
      <c r="B4563" s="110"/>
    </row>
    <row r="4564" s="1" customFormat="1" ht="12.75">
      <c r="B4564" s="110"/>
    </row>
    <row r="4565" s="1" customFormat="1" ht="12.75">
      <c r="B4565" s="110"/>
    </row>
    <row r="4566" s="1" customFormat="1" ht="12.75">
      <c r="B4566" s="110"/>
    </row>
    <row r="4567" s="1" customFormat="1" ht="12.75">
      <c r="B4567" s="110"/>
    </row>
    <row r="4568" s="1" customFormat="1" ht="12.75">
      <c r="B4568" s="110"/>
    </row>
    <row r="4569" s="1" customFormat="1" ht="12.75">
      <c r="B4569" s="110"/>
    </row>
    <row r="4570" s="1" customFormat="1" ht="12.75">
      <c r="B4570" s="110"/>
    </row>
    <row r="4571" s="1" customFormat="1" ht="12.75">
      <c r="B4571" s="110"/>
    </row>
    <row r="4572" s="1" customFormat="1" ht="12.75">
      <c r="B4572" s="110"/>
    </row>
    <row r="4573" s="1" customFormat="1" ht="12.75">
      <c r="B4573" s="110"/>
    </row>
    <row r="4574" s="1" customFormat="1" ht="12.75">
      <c r="B4574" s="110"/>
    </row>
    <row r="4575" s="1" customFormat="1" ht="12.75">
      <c r="B4575" s="110"/>
    </row>
    <row r="4576" s="1" customFormat="1" ht="12.75">
      <c r="B4576" s="110"/>
    </row>
    <row r="4577" s="1" customFormat="1" ht="12.75">
      <c r="B4577" s="110"/>
    </row>
    <row r="4578" s="1" customFormat="1" ht="12.75">
      <c r="B4578" s="110"/>
    </row>
    <row r="4579" s="1" customFormat="1" ht="12.75">
      <c r="B4579" s="110"/>
    </row>
    <row r="4580" s="1" customFormat="1" ht="12.75">
      <c r="B4580" s="110"/>
    </row>
    <row r="4581" s="1" customFormat="1" ht="12.75">
      <c r="B4581" s="110"/>
    </row>
    <row r="4582" s="1" customFormat="1" ht="12.75">
      <c r="B4582" s="110"/>
    </row>
    <row r="4583" s="1" customFormat="1" ht="12.75">
      <c r="B4583" s="110"/>
    </row>
    <row r="4584" s="1" customFormat="1" ht="12.75">
      <c r="B4584" s="110"/>
    </row>
    <row r="4585" s="1" customFormat="1" ht="12.75">
      <c r="B4585" s="110"/>
    </row>
    <row r="4586" s="1" customFormat="1" ht="12.75">
      <c r="B4586" s="110"/>
    </row>
    <row r="4587" s="1" customFormat="1" ht="12.75">
      <c r="B4587" s="110"/>
    </row>
    <row r="4588" s="1" customFormat="1" ht="12.75">
      <c r="B4588" s="110"/>
    </row>
    <row r="4589" s="1" customFormat="1" ht="12.75">
      <c r="B4589" s="110"/>
    </row>
    <row r="4590" s="1" customFormat="1" ht="12.75">
      <c r="B4590" s="110"/>
    </row>
    <row r="4591" s="1" customFormat="1" ht="12.75">
      <c r="B4591" s="110"/>
    </row>
    <row r="4592" s="1" customFormat="1" ht="12.75">
      <c r="B4592" s="110"/>
    </row>
    <row r="4593" s="1" customFormat="1" ht="12.75">
      <c r="B4593" s="110"/>
    </row>
    <row r="4594" s="1" customFormat="1" ht="12.75">
      <c r="B4594" s="110"/>
    </row>
    <row r="4595" s="1" customFormat="1" ht="12.75">
      <c r="B4595" s="110"/>
    </row>
    <row r="4596" s="1" customFormat="1" ht="12.75">
      <c r="B4596" s="110"/>
    </row>
    <row r="4597" s="1" customFormat="1" ht="12.75">
      <c r="B4597" s="110"/>
    </row>
    <row r="4598" s="1" customFormat="1" ht="12.75">
      <c r="B4598" s="110"/>
    </row>
    <row r="4599" s="1" customFormat="1" ht="12.75">
      <c r="B4599" s="110"/>
    </row>
    <row r="4600" s="1" customFormat="1" ht="12.75">
      <c r="B4600" s="110"/>
    </row>
    <row r="4601" s="1" customFormat="1" ht="12.75">
      <c r="B4601" s="110"/>
    </row>
    <row r="4602" s="1" customFormat="1" ht="12.75">
      <c r="B4602" s="110"/>
    </row>
    <row r="4603" s="1" customFormat="1" ht="12.75">
      <c r="B4603" s="110"/>
    </row>
    <row r="4604" s="1" customFormat="1" ht="12.75">
      <c r="B4604" s="110"/>
    </row>
    <row r="4605" s="1" customFormat="1" ht="12.75">
      <c r="B4605" s="110"/>
    </row>
    <row r="4606" s="1" customFormat="1" ht="12.75">
      <c r="B4606" s="110"/>
    </row>
    <row r="4607" s="1" customFormat="1" ht="12.75">
      <c r="B4607" s="110"/>
    </row>
    <row r="4608" s="1" customFormat="1" ht="12.75">
      <c r="B4608" s="110"/>
    </row>
    <row r="4609" s="1" customFormat="1" ht="12.75">
      <c r="B4609" s="110"/>
    </row>
    <row r="4610" s="1" customFormat="1" ht="12.75">
      <c r="B4610" s="110"/>
    </row>
    <row r="4611" s="1" customFormat="1" ht="12.75">
      <c r="B4611" s="110"/>
    </row>
    <row r="4612" s="1" customFormat="1" ht="12.75">
      <c r="B4612" s="110"/>
    </row>
    <row r="4613" s="1" customFormat="1" ht="12.75">
      <c r="B4613" s="110"/>
    </row>
    <row r="4614" s="1" customFormat="1" ht="12.75">
      <c r="B4614" s="110"/>
    </row>
    <row r="4615" s="1" customFormat="1" ht="12.75">
      <c r="B4615" s="110"/>
    </row>
    <row r="4616" s="1" customFormat="1" ht="12.75">
      <c r="B4616" s="110"/>
    </row>
    <row r="4617" s="1" customFormat="1" ht="12.75">
      <c r="B4617" s="110"/>
    </row>
    <row r="4618" s="1" customFormat="1" ht="12.75">
      <c r="B4618" s="110"/>
    </row>
    <row r="4619" s="1" customFormat="1" ht="12.75">
      <c r="B4619" s="110"/>
    </row>
    <row r="4620" s="1" customFormat="1" ht="12.75">
      <c r="B4620" s="110"/>
    </row>
    <row r="4621" s="1" customFormat="1" ht="12.75">
      <c r="B4621" s="110"/>
    </row>
    <row r="4622" s="1" customFormat="1" ht="12.75">
      <c r="B4622" s="110"/>
    </row>
    <row r="4623" s="1" customFormat="1" ht="12.75">
      <c r="B4623" s="110"/>
    </row>
    <row r="4624" s="1" customFormat="1" ht="12.75">
      <c r="B4624" s="110"/>
    </row>
    <row r="4625" s="1" customFormat="1" ht="12.75">
      <c r="B4625" s="110"/>
    </row>
    <row r="4626" s="1" customFormat="1" ht="12.75">
      <c r="B4626" s="110"/>
    </row>
    <row r="4627" s="1" customFormat="1" ht="12.75">
      <c r="B4627" s="110"/>
    </row>
    <row r="4628" s="1" customFormat="1" ht="12.75">
      <c r="B4628" s="110"/>
    </row>
    <row r="4629" s="1" customFormat="1" ht="12.75">
      <c r="B4629" s="110"/>
    </row>
    <row r="4630" s="1" customFormat="1" ht="12.75">
      <c r="B4630" s="110"/>
    </row>
    <row r="4631" s="1" customFormat="1" ht="12.75">
      <c r="B4631" s="110"/>
    </row>
    <row r="4632" s="1" customFormat="1" ht="12.75">
      <c r="B4632" s="110"/>
    </row>
    <row r="4633" s="1" customFormat="1" ht="12.75">
      <c r="B4633" s="110"/>
    </row>
    <row r="4634" s="1" customFormat="1" ht="12.75">
      <c r="B4634" s="110"/>
    </row>
    <row r="4635" s="1" customFormat="1" ht="12.75">
      <c r="B4635" s="110"/>
    </row>
    <row r="4636" s="1" customFormat="1" ht="12.75">
      <c r="B4636" s="110"/>
    </row>
    <row r="4637" s="1" customFormat="1" ht="12.75">
      <c r="B4637" s="110"/>
    </row>
    <row r="4638" s="1" customFormat="1" ht="12.75">
      <c r="B4638" s="110"/>
    </row>
    <row r="4639" s="1" customFormat="1" ht="12.75">
      <c r="B4639" s="110"/>
    </row>
    <row r="4640" s="1" customFormat="1" ht="12.75">
      <c r="B4640" s="110"/>
    </row>
    <row r="4641" s="1" customFormat="1" ht="12.75">
      <c r="B4641" s="110"/>
    </row>
    <row r="4642" s="1" customFormat="1" ht="12.75">
      <c r="B4642" s="110"/>
    </row>
    <row r="4643" s="1" customFormat="1" ht="12.75">
      <c r="B4643" s="110"/>
    </row>
    <row r="4644" s="1" customFormat="1" ht="12.75">
      <c r="B4644" s="110"/>
    </row>
    <row r="4645" s="1" customFormat="1" ht="12.75">
      <c r="B4645" s="110"/>
    </row>
    <row r="4646" s="1" customFormat="1" ht="12.75">
      <c r="B4646" s="110"/>
    </row>
    <row r="4647" s="1" customFormat="1" ht="12.75">
      <c r="B4647" s="110"/>
    </row>
    <row r="4648" s="1" customFormat="1" ht="12.75">
      <c r="B4648" s="110"/>
    </row>
    <row r="4649" s="1" customFormat="1" ht="12.75">
      <c r="B4649" s="110"/>
    </row>
    <row r="4650" s="1" customFormat="1" ht="12.75">
      <c r="B4650" s="110"/>
    </row>
    <row r="4651" s="1" customFormat="1" ht="12.75">
      <c r="B4651" s="110"/>
    </row>
    <row r="4652" s="1" customFormat="1" ht="12.75">
      <c r="B4652" s="110"/>
    </row>
    <row r="4653" s="1" customFormat="1" ht="12.75">
      <c r="B4653" s="110"/>
    </row>
    <row r="4654" s="1" customFormat="1" ht="12.75">
      <c r="B4654" s="110"/>
    </row>
    <row r="4655" s="1" customFormat="1" ht="12.75">
      <c r="B4655" s="110"/>
    </row>
    <row r="4656" s="1" customFormat="1" ht="12.75">
      <c r="B4656" s="110"/>
    </row>
    <row r="4657" s="1" customFormat="1" ht="12.75">
      <c r="B4657" s="110"/>
    </row>
    <row r="4658" s="1" customFormat="1" ht="12.75">
      <c r="B4658" s="110"/>
    </row>
    <row r="4659" s="1" customFormat="1" ht="12.75">
      <c r="B4659" s="110"/>
    </row>
    <row r="4660" s="1" customFormat="1" ht="12.75">
      <c r="B4660" s="110"/>
    </row>
    <row r="4661" s="1" customFormat="1" ht="12.75">
      <c r="B4661" s="110"/>
    </row>
    <row r="4662" s="1" customFormat="1" ht="12.75">
      <c r="B4662" s="110"/>
    </row>
    <row r="4663" s="1" customFormat="1" ht="12.75">
      <c r="B4663" s="110"/>
    </row>
    <row r="4664" s="1" customFormat="1" ht="12.75">
      <c r="B4664" s="110"/>
    </row>
    <row r="4665" s="1" customFormat="1" ht="12.75">
      <c r="B4665" s="110"/>
    </row>
    <row r="4666" s="1" customFormat="1" ht="12.75">
      <c r="B4666" s="110"/>
    </row>
    <row r="4667" s="1" customFormat="1" ht="12.75">
      <c r="B4667" s="110"/>
    </row>
    <row r="4668" s="1" customFormat="1" ht="12.75">
      <c r="B4668" s="110"/>
    </row>
    <row r="4669" s="1" customFormat="1" ht="12.75">
      <c r="B4669" s="110"/>
    </row>
    <row r="4670" s="1" customFormat="1" ht="12.75">
      <c r="B4670" s="110"/>
    </row>
    <row r="4671" s="1" customFormat="1" ht="12.75">
      <c r="B4671" s="110"/>
    </row>
    <row r="4672" s="1" customFormat="1" ht="12.75">
      <c r="B4672" s="110"/>
    </row>
    <row r="4673" s="1" customFormat="1" ht="12.75">
      <c r="B4673" s="110"/>
    </row>
    <row r="4674" s="1" customFormat="1" ht="12.75">
      <c r="B4674" s="110"/>
    </row>
    <row r="4675" s="1" customFormat="1" ht="12.75">
      <c r="B4675" s="110"/>
    </row>
    <row r="4676" s="1" customFormat="1" ht="12.75">
      <c r="B4676" s="110"/>
    </row>
    <row r="4677" s="1" customFormat="1" ht="12.75">
      <c r="B4677" s="110"/>
    </row>
    <row r="4678" s="1" customFormat="1" ht="12.75">
      <c r="B4678" s="110"/>
    </row>
    <row r="4679" s="1" customFormat="1" ht="12.75">
      <c r="B4679" s="110"/>
    </row>
    <row r="4680" s="1" customFormat="1" ht="12.75">
      <c r="B4680" s="110"/>
    </row>
    <row r="4681" s="1" customFormat="1" ht="12.75">
      <c r="B4681" s="110"/>
    </row>
    <row r="4682" s="1" customFormat="1" ht="12.75">
      <c r="B4682" s="110"/>
    </row>
    <row r="4683" s="1" customFormat="1" ht="12.75">
      <c r="B4683" s="110"/>
    </row>
    <row r="4684" s="1" customFormat="1" ht="12.75">
      <c r="B4684" s="110"/>
    </row>
    <row r="4685" s="1" customFormat="1" ht="12.75">
      <c r="B4685" s="110"/>
    </row>
    <row r="4686" s="1" customFormat="1" ht="12.75">
      <c r="B4686" s="110"/>
    </row>
    <row r="4687" s="1" customFormat="1" ht="12.75">
      <c r="B4687" s="110"/>
    </row>
    <row r="4688" s="1" customFormat="1" ht="12.75">
      <c r="B4688" s="110"/>
    </row>
    <row r="4689" s="1" customFormat="1" ht="12.75">
      <c r="B4689" s="110"/>
    </row>
    <row r="4690" s="1" customFormat="1" ht="12.75">
      <c r="B4690" s="110"/>
    </row>
    <row r="4691" s="1" customFormat="1" ht="12.75">
      <c r="B4691" s="110"/>
    </row>
    <row r="4692" s="1" customFormat="1" ht="12.75">
      <c r="B4692" s="110"/>
    </row>
    <row r="4693" s="1" customFormat="1" ht="12.75">
      <c r="B4693" s="110"/>
    </row>
    <row r="4694" s="1" customFormat="1" ht="12.75">
      <c r="B4694" s="110"/>
    </row>
    <row r="4695" s="1" customFormat="1" ht="12.75">
      <c r="B4695" s="110"/>
    </row>
    <row r="4696" s="1" customFormat="1" ht="12.75">
      <c r="B4696" s="110"/>
    </row>
    <row r="4697" s="1" customFormat="1" ht="12.75">
      <c r="B4697" s="110"/>
    </row>
    <row r="4698" s="1" customFormat="1" ht="12.75">
      <c r="B4698" s="110"/>
    </row>
    <row r="4699" s="1" customFormat="1" ht="12.75">
      <c r="B4699" s="110"/>
    </row>
    <row r="4700" s="1" customFormat="1" ht="12.75">
      <c r="B4700" s="110"/>
    </row>
    <row r="4701" s="1" customFormat="1" ht="12.75">
      <c r="B4701" s="110"/>
    </row>
    <row r="4702" s="1" customFormat="1" ht="12.75">
      <c r="B4702" s="110"/>
    </row>
    <row r="4703" s="1" customFormat="1" ht="12.75">
      <c r="B4703" s="110"/>
    </row>
    <row r="4704" s="1" customFormat="1" ht="12.75">
      <c r="B4704" s="110"/>
    </row>
    <row r="4705" s="1" customFormat="1" ht="12.75">
      <c r="B4705" s="110"/>
    </row>
    <row r="4706" s="1" customFormat="1" ht="12.75">
      <c r="B4706" s="110"/>
    </row>
    <row r="4707" s="1" customFormat="1" ht="12.75">
      <c r="B4707" s="110"/>
    </row>
    <row r="4708" s="1" customFormat="1" ht="12.75">
      <c r="B4708" s="110"/>
    </row>
    <row r="4709" s="1" customFormat="1" ht="12.75">
      <c r="B4709" s="110"/>
    </row>
    <row r="4710" s="1" customFormat="1" ht="12.75">
      <c r="B4710" s="110"/>
    </row>
    <row r="4711" s="1" customFormat="1" ht="12.75">
      <c r="B4711" s="110"/>
    </row>
    <row r="4712" s="1" customFormat="1" ht="12.75">
      <c r="B4712" s="110"/>
    </row>
    <row r="4713" s="1" customFormat="1" ht="12.75">
      <c r="B4713" s="110"/>
    </row>
    <row r="4714" s="1" customFormat="1" ht="12.75">
      <c r="B4714" s="110"/>
    </row>
    <row r="4715" s="1" customFormat="1" ht="12.75">
      <c r="B4715" s="110"/>
    </row>
    <row r="4716" s="1" customFormat="1" ht="12.75">
      <c r="B4716" s="110"/>
    </row>
    <row r="4717" s="1" customFormat="1" ht="12.75">
      <c r="B4717" s="110"/>
    </row>
    <row r="4718" s="1" customFormat="1" ht="12.75">
      <c r="B4718" s="110"/>
    </row>
    <row r="4719" s="1" customFormat="1" ht="12.75">
      <c r="B4719" s="110"/>
    </row>
    <row r="4720" s="1" customFormat="1" ht="12.75">
      <c r="B4720" s="110"/>
    </row>
    <row r="4721" s="1" customFormat="1" ht="12.75">
      <c r="B4721" s="110"/>
    </row>
    <row r="4722" s="1" customFormat="1" ht="12.75">
      <c r="B4722" s="110"/>
    </row>
    <row r="4723" s="1" customFormat="1" ht="12.75">
      <c r="B4723" s="110"/>
    </row>
    <row r="4724" s="1" customFormat="1" ht="12.75">
      <c r="B4724" s="110"/>
    </row>
    <row r="4725" s="1" customFormat="1" ht="12.75">
      <c r="B4725" s="110"/>
    </row>
    <row r="4726" s="1" customFormat="1" ht="12.75">
      <c r="B4726" s="110"/>
    </row>
    <row r="4727" s="1" customFormat="1" ht="12.75">
      <c r="B4727" s="110"/>
    </row>
    <row r="4728" s="1" customFormat="1" ht="12.75">
      <c r="B4728" s="110"/>
    </row>
    <row r="4729" s="1" customFormat="1" ht="12.75">
      <c r="B4729" s="110"/>
    </row>
    <row r="4730" s="1" customFormat="1" ht="12.75">
      <c r="B4730" s="110"/>
    </row>
    <row r="4731" s="1" customFormat="1" ht="12.75">
      <c r="B4731" s="110"/>
    </row>
    <row r="4732" s="1" customFormat="1" ht="12.75">
      <c r="B4732" s="110"/>
    </row>
    <row r="4733" s="1" customFormat="1" ht="12.75">
      <c r="B4733" s="110"/>
    </row>
    <row r="4734" s="1" customFormat="1" ht="12.75">
      <c r="B4734" s="110"/>
    </row>
    <row r="4735" s="1" customFormat="1" ht="12.75">
      <c r="B4735" s="110"/>
    </row>
    <row r="4736" s="1" customFormat="1" ht="12.75">
      <c r="B4736" s="110"/>
    </row>
    <row r="4737" s="1" customFormat="1" ht="12.75">
      <c r="B4737" s="110"/>
    </row>
    <row r="4738" s="1" customFormat="1" ht="12.75">
      <c r="B4738" s="110"/>
    </row>
    <row r="4739" s="1" customFormat="1" ht="12.75">
      <c r="B4739" s="110"/>
    </row>
    <row r="4740" s="1" customFormat="1" ht="12.75">
      <c r="B4740" s="110"/>
    </row>
    <row r="4741" s="1" customFormat="1" ht="12.75">
      <c r="B4741" s="110"/>
    </row>
    <row r="4742" s="1" customFormat="1" ht="12.75">
      <c r="B4742" s="110"/>
    </row>
    <row r="4743" s="1" customFormat="1" ht="12.75">
      <c r="B4743" s="110"/>
    </row>
    <row r="4744" s="1" customFormat="1" ht="12.75">
      <c r="B4744" s="110"/>
    </row>
    <row r="4745" s="1" customFormat="1" ht="12.75">
      <c r="B4745" s="110"/>
    </row>
    <row r="4746" s="1" customFormat="1" ht="12.75">
      <c r="B4746" s="110"/>
    </row>
    <row r="4747" s="1" customFormat="1" ht="12.75">
      <c r="B4747" s="110"/>
    </row>
    <row r="4748" s="1" customFormat="1" ht="12.75">
      <c r="B4748" s="110"/>
    </row>
    <row r="4749" s="1" customFormat="1" ht="12.75">
      <c r="B4749" s="110"/>
    </row>
    <row r="4750" s="1" customFormat="1" ht="12.75">
      <c r="B4750" s="110"/>
    </row>
    <row r="4751" s="1" customFormat="1" ht="12.75">
      <c r="B4751" s="110"/>
    </row>
    <row r="4752" s="1" customFormat="1" ht="12.75">
      <c r="B4752" s="110"/>
    </row>
    <row r="4753" s="1" customFormat="1" ht="12.75">
      <c r="B4753" s="110"/>
    </row>
    <row r="4754" s="1" customFormat="1" ht="12.75">
      <c r="B4754" s="110"/>
    </row>
    <row r="4755" s="1" customFormat="1" ht="12.75">
      <c r="B4755" s="110"/>
    </row>
    <row r="4756" s="1" customFormat="1" ht="12.75">
      <c r="B4756" s="110"/>
    </row>
    <row r="4757" s="1" customFormat="1" ht="12.75">
      <c r="B4757" s="110"/>
    </row>
    <row r="4758" s="1" customFormat="1" ht="12.75">
      <c r="B4758" s="110"/>
    </row>
    <row r="4759" s="1" customFormat="1" ht="12.75">
      <c r="B4759" s="110"/>
    </row>
    <row r="4760" s="1" customFormat="1" ht="12.75">
      <c r="B4760" s="110"/>
    </row>
    <row r="4761" s="1" customFormat="1" ht="12.75">
      <c r="B4761" s="110"/>
    </row>
    <row r="4762" s="1" customFormat="1" ht="12.75">
      <c r="B4762" s="110"/>
    </row>
    <row r="4763" s="1" customFormat="1" ht="12.75">
      <c r="B4763" s="110"/>
    </row>
    <row r="4764" s="1" customFormat="1" ht="12.75">
      <c r="B4764" s="110"/>
    </row>
    <row r="4765" s="1" customFormat="1" ht="12.75">
      <c r="B4765" s="110"/>
    </row>
    <row r="4766" s="1" customFormat="1" ht="12.75">
      <c r="B4766" s="110"/>
    </row>
    <row r="4767" s="1" customFormat="1" ht="12.75">
      <c r="B4767" s="110"/>
    </row>
    <row r="4768" s="1" customFormat="1" ht="12.75">
      <c r="B4768" s="110"/>
    </row>
    <row r="4769" s="1" customFormat="1" ht="12.75">
      <c r="B4769" s="110"/>
    </row>
    <row r="4770" s="1" customFormat="1" ht="12.75">
      <c r="B4770" s="110"/>
    </row>
    <row r="4771" s="1" customFormat="1" ht="12.75">
      <c r="B4771" s="110"/>
    </row>
    <row r="4772" s="1" customFormat="1" ht="12.75">
      <c r="B4772" s="110"/>
    </row>
    <row r="4773" s="1" customFormat="1" ht="12.75">
      <c r="B4773" s="110"/>
    </row>
    <row r="4774" s="1" customFormat="1" ht="12.75">
      <c r="B4774" s="110"/>
    </row>
    <row r="4775" s="1" customFormat="1" ht="12.75">
      <c r="B4775" s="110"/>
    </row>
    <row r="4776" s="1" customFormat="1" ht="12.75">
      <c r="B4776" s="110"/>
    </row>
    <row r="4777" s="1" customFormat="1" ht="12.75">
      <c r="B4777" s="110"/>
    </row>
    <row r="4778" s="1" customFormat="1" ht="12.75">
      <c r="B4778" s="110"/>
    </row>
    <row r="4779" s="1" customFormat="1" ht="12.75">
      <c r="B4779" s="110"/>
    </row>
    <row r="4780" s="1" customFormat="1" ht="12.75">
      <c r="B4780" s="110"/>
    </row>
    <row r="4781" s="1" customFormat="1" ht="12.75">
      <c r="B4781" s="110"/>
    </row>
    <row r="4782" s="1" customFormat="1" ht="12.75">
      <c r="B4782" s="110"/>
    </row>
    <row r="4783" s="1" customFormat="1" ht="12.75">
      <c r="B4783" s="110"/>
    </row>
    <row r="4784" s="1" customFormat="1" ht="12.75">
      <c r="B4784" s="110"/>
    </row>
    <row r="4785" s="1" customFormat="1" ht="12.75">
      <c r="B4785" s="110"/>
    </row>
    <row r="4786" s="1" customFormat="1" ht="12.75">
      <c r="B4786" s="110"/>
    </row>
    <row r="4787" s="1" customFormat="1" ht="12.75">
      <c r="B4787" s="110"/>
    </row>
    <row r="4788" s="1" customFormat="1" ht="12.75">
      <c r="B4788" s="110"/>
    </row>
    <row r="4789" s="1" customFormat="1" ht="12.75">
      <c r="B4789" s="110"/>
    </row>
    <row r="4790" s="1" customFormat="1" ht="12.75">
      <c r="B4790" s="110"/>
    </row>
    <row r="4791" s="1" customFormat="1" ht="12.75">
      <c r="B4791" s="110"/>
    </row>
    <row r="4792" s="1" customFormat="1" ht="12.75">
      <c r="B4792" s="110"/>
    </row>
    <row r="4793" s="1" customFormat="1" ht="12.75">
      <c r="B4793" s="110"/>
    </row>
    <row r="4794" s="1" customFormat="1" ht="12.75">
      <c r="B4794" s="110"/>
    </row>
    <row r="4795" s="1" customFormat="1" ht="12.75">
      <c r="B4795" s="110"/>
    </row>
    <row r="4796" s="1" customFormat="1" ht="12.75">
      <c r="B4796" s="110"/>
    </row>
    <row r="4797" s="1" customFormat="1" ht="12.75">
      <c r="B4797" s="110"/>
    </row>
    <row r="4798" s="1" customFormat="1" ht="12.75">
      <c r="B4798" s="110"/>
    </row>
    <row r="4799" s="1" customFormat="1" ht="12.75">
      <c r="B4799" s="110"/>
    </row>
    <row r="4800" s="1" customFormat="1" ht="12.75">
      <c r="B4800" s="110"/>
    </row>
    <row r="4801" s="1" customFormat="1" ht="12.75">
      <c r="B4801" s="110"/>
    </row>
    <row r="4802" s="1" customFormat="1" ht="12.75">
      <c r="B4802" s="110"/>
    </row>
    <row r="4803" s="1" customFormat="1" ht="12.75">
      <c r="B4803" s="110"/>
    </row>
    <row r="4804" s="1" customFormat="1" ht="12.75">
      <c r="B4804" s="110"/>
    </row>
    <row r="4805" s="1" customFormat="1" ht="12.75">
      <c r="B4805" s="110"/>
    </row>
    <row r="4806" s="1" customFormat="1" ht="12.75">
      <c r="B4806" s="110"/>
    </row>
    <row r="4807" s="1" customFormat="1" ht="12.75">
      <c r="B4807" s="110"/>
    </row>
    <row r="4808" s="1" customFormat="1" ht="12.75">
      <c r="B4808" s="110"/>
    </row>
    <row r="4809" s="1" customFormat="1" ht="12.75">
      <c r="B4809" s="110"/>
    </row>
    <row r="4810" s="1" customFormat="1" ht="12.75">
      <c r="B4810" s="110"/>
    </row>
    <row r="4811" s="1" customFormat="1" ht="12.75">
      <c r="B4811" s="110"/>
    </row>
    <row r="4812" s="1" customFormat="1" ht="12.75">
      <c r="B4812" s="110"/>
    </row>
    <row r="4813" s="1" customFormat="1" ht="12.75">
      <c r="B4813" s="110"/>
    </row>
    <row r="4814" s="1" customFormat="1" ht="12.75">
      <c r="B4814" s="110"/>
    </row>
    <row r="4815" s="1" customFormat="1" ht="12.75">
      <c r="B4815" s="110"/>
    </row>
    <row r="4816" s="1" customFormat="1" ht="12.75">
      <c r="B4816" s="110"/>
    </row>
    <row r="4817" s="1" customFormat="1" ht="12.75">
      <c r="B4817" s="110"/>
    </row>
    <row r="4818" s="1" customFormat="1" ht="12.75">
      <c r="B4818" s="110"/>
    </row>
    <row r="4819" s="1" customFormat="1" ht="12.75">
      <c r="B4819" s="110"/>
    </row>
    <row r="4820" s="1" customFormat="1" ht="12.75">
      <c r="B4820" s="110"/>
    </row>
    <row r="4821" s="1" customFormat="1" ht="12.75">
      <c r="B4821" s="110"/>
    </row>
    <row r="4822" s="1" customFormat="1" ht="12.75">
      <c r="B4822" s="110"/>
    </row>
    <row r="4823" s="1" customFormat="1" ht="12.75">
      <c r="B4823" s="110"/>
    </row>
    <row r="4824" s="1" customFormat="1" ht="12.75">
      <c r="B4824" s="110"/>
    </row>
    <row r="4825" s="1" customFormat="1" ht="12.75">
      <c r="B4825" s="110"/>
    </row>
    <row r="4826" s="1" customFormat="1" ht="12.75">
      <c r="B4826" s="110"/>
    </row>
    <row r="4827" s="1" customFormat="1" ht="12.75">
      <c r="B4827" s="110"/>
    </row>
    <row r="4828" s="1" customFormat="1" ht="12.75">
      <c r="B4828" s="110"/>
    </row>
    <row r="4829" s="1" customFormat="1" ht="12.75">
      <c r="B4829" s="110"/>
    </row>
    <row r="4830" s="1" customFormat="1" ht="12.75">
      <c r="B4830" s="110"/>
    </row>
    <row r="4831" s="1" customFormat="1" ht="12.75">
      <c r="B4831" s="110"/>
    </row>
    <row r="4832" s="1" customFormat="1" ht="12.75">
      <c r="B4832" s="110"/>
    </row>
    <row r="4833" s="1" customFormat="1" ht="12.75">
      <c r="B4833" s="110"/>
    </row>
    <row r="4834" s="1" customFormat="1" ht="12.75">
      <c r="B4834" s="110"/>
    </row>
    <row r="4835" s="1" customFormat="1" ht="12.75">
      <c r="B4835" s="110"/>
    </row>
    <row r="4836" s="1" customFormat="1" ht="12.75">
      <c r="B4836" s="110"/>
    </row>
    <row r="4837" s="1" customFormat="1" ht="12.75">
      <c r="B4837" s="110"/>
    </row>
    <row r="4838" s="1" customFormat="1" ht="12.75">
      <c r="B4838" s="110"/>
    </row>
    <row r="4839" s="1" customFormat="1" ht="12.75">
      <c r="B4839" s="110"/>
    </row>
    <row r="4840" s="1" customFormat="1" ht="12.75">
      <c r="B4840" s="110"/>
    </row>
    <row r="4841" s="1" customFormat="1" ht="12.75">
      <c r="B4841" s="110"/>
    </row>
    <row r="4842" s="1" customFormat="1" ht="12.75">
      <c r="B4842" s="110"/>
    </row>
    <row r="4843" s="1" customFormat="1" ht="12.75">
      <c r="B4843" s="110"/>
    </row>
    <row r="4844" s="1" customFormat="1" ht="12.75">
      <c r="B4844" s="110"/>
    </row>
    <row r="4845" s="1" customFormat="1" ht="12.75">
      <c r="B4845" s="110"/>
    </row>
    <row r="4846" s="1" customFormat="1" ht="12.75">
      <c r="B4846" s="110"/>
    </row>
    <row r="4847" s="1" customFormat="1" ht="12.75">
      <c r="B4847" s="110"/>
    </row>
    <row r="4848" s="1" customFormat="1" ht="12.75">
      <c r="B4848" s="110"/>
    </row>
    <row r="4849" s="1" customFormat="1" ht="12.75">
      <c r="B4849" s="110"/>
    </row>
    <row r="4850" s="1" customFormat="1" ht="12.75">
      <c r="B4850" s="110"/>
    </row>
    <row r="4851" s="1" customFormat="1" ht="12.75">
      <c r="B4851" s="110"/>
    </row>
    <row r="4852" s="1" customFormat="1" ht="12.75">
      <c r="B4852" s="110"/>
    </row>
    <row r="4853" s="1" customFormat="1" ht="12.75">
      <c r="B4853" s="110"/>
    </row>
    <row r="4854" s="1" customFormat="1" ht="12.75">
      <c r="B4854" s="110"/>
    </row>
    <row r="4855" s="1" customFormat="1" ht="12.75">
      <c r="B4855" s="110"/>
    </row>
    <row r="4856" s="1" customFormat="1" ht="12.75">
      <c r="B4856" s="110"/>
    </row>
    <row r="4857" s="1" customFormat="1" ht="12.75">
      <c r="B4857" s="110"/>
    </row>
    <row r="4858" s="1" customFormat="1" ht="12.75">
      <c r="B4858" s="110"/>
    </row>
    <row r="4859" s="1" customFormat="1" ht="12.75">
      <c r="B4859" s="110"/>
    </row>
    <row r="4860" s="1" customFormat="1" ht="12.75">
      <c r="B4860" s="110"/>
    </row>
    <row r="4861" s="1" customFormat="1" ht="12.75">
      <c r="B4861" s="110"/>
    </row>
    <row r="4862" s="1" customFormat="1" ht="12.75">
      <c r="B4862" s="110"/>
    </row>
    <row r="4863" s="1" customFormat="1" ht="12.75">
      <c r="B4863" s="110"/>
    </row>
    <row r="4864" s="1" customFormat="1" ht="12.75">
      <c r="B4864" s="110"/>
    </row>
    <row r="4865" s="1" customFormat="1" ht="12.75">
      <c r="B4865" s="110"/>
    </row>
    <row r="4866" s="1" customFormat="1" ht="12.75">
      <c r="B4866" s="110"/>
    </row>
    <row r="4867" s="1" customFormat="1" ht="12.75">
      <c r="B4867" s="110"/>
    </row>
    <row r="4868" s="1" customFormat="1" ht="12.75">
      <c r="B4868" s="110"/>
    </row>
    <row r="4869" s="1" customFormat="1" ht="12.75">
      <c r="B4869" s="110"/>
    </row>
    <row r="4870" s="1" customFormat="1" ht="12.75">
      <c r="B4870" s="110"/>
    </row>
    <row r="4871" s="1" customFormat="1" ht="12.75">
      <c r="B4871" s="110"/>
    </row>
    <row r="4872" s="1" customFormat="1" ht="12.75">
      <c r="B4872" s="110"/>
    </row>
    <row r="4873" s="1" customFormat="1" ht="12.75">
      <c r="B4873" s="110"/>
    </row>
    <row r="4874" s="1" customFormat="1" ht="12.75">
      <c r="B4874" s="110"/>
    </row>
    <row r="4875" s="1" customFormat="1" ht="12.75">
      <c r="B4875" s="110"/>
    </row>
    <row r="4876" s="1" customFormat="1" ht="12.75">
      <c r="B4876" s="110"/>
    </row>
    <row r="4877" s="1" customFormat="1" ht="12.75">
      <c r="B4877" s="110"/>
    </row>
    <row r="4878" s="1" customFormat="1" ht="12.75">
      <c r="B4878" s="110"/>
    </row>
    <row r="4879" s="1" customFormat="1" ht="12.75">
      <c r="B4879" s="110"/>
    </row>
    <row r="4880" s="1" customFormat="1" ht="12.75">
      <c r="B4880" s="110"/>
    </row>
    <row r="4881" s="1" customFormat="1" ht="12.75">
      <c r="B4881" s="110"/>
    </row>
    <row r="4882" s="1" customFormat="1" ht="12.75">
      <c r="B4882" s="110"/>
    </row>
    <row r="4883" s="1" customFormat="1" ht="12.75">
      <c r="B4883" s="110"/>
    </row>
    <row r="4884" s="1" customFormat="1" ht="12.75">
      <c r="B4884" s="110"/>
    </row>
    <row r="4885" s="1" customFormat="1" ht="12.75">
      <c r="B4885" s="110"/>
    </row>
    <row r="4886" s="1" customFormat="1" ht="12.75">
      <c r="B4886" s="110"/>
    </row>
    <row r="4887" s="1" customFormat="1" ht="12.75">
      <c r="B4887" s="110"/>
    </row>
    <row r="4888" s="1" customFormat="1" ht="12.75">
      <c r="B4888" s="110"/>
    </row>
    <row r="4889" s="1" customFormat="1" ht="12.75">
      <c r="B4889" s="110"/>
    </row>
    <row r="4890" s="1" customFormat="1" ht="12.75">
      <c r="B4890" s="110"/>
    </row>
    <row r="4891" s="1" customFormat="1" ht="12.75">
      <c r="B4891" s="110"/>
    </row>
    <row r="4892" s="1" customFormat="1" ht="12.75">
      <c r="B4892" s="110"/>
    </row>
    <row r="4893" s="1" customFormat="1" ht="12.75">
      <c r="B4893" s="110"/>
    </row>
    <row r="4894" s="1" customFormat="1" ht="12.75">
      <c r="B4894" s="110"/>
    </row>
    <row r="4895" s="1" customFormat="1" ht="12.75">
      <c r="B4895" s="110"/>
    </row>
    <row r="4896" s="1" customFormat="1" ht="12.75">
      <c r="B4896" s="110"/>
    </row>
    <row r="4897" s="1" customFormat="1" ht="12.75">
      <c r="B4897" s="110"/>
    </row>
    <row r="4898" s="1" customFormat="1" ht="12.75">
      <c r="B4898" s="110"/>
    </row>
    <row r="4899" s="1" customFormat="1" ht="12.75">
      <c r="B4899" s="110"/>
    </row>
    <row r="4900" s="1" customFormat="1" ht="12.75">
      <c r="B4900" s="110"/>
    </row>
    <row r="4901" s="1" customFormat="1" ht="12.75">
      <c r="B4901" s="110"/>
    </row>
    <row r="4902" s="1" customFormat="1" ht="12.75">
      <c r="B4902" s="110"/>
    </row>
    <row r="4903" s="1" customFormat="1" ht="12.75">
      <c r="B4903" s="110"/>
    </row>
    <row r="4904" s="1" customFormat="1" ht="12.75">
      <c r="B4904" s="110"/>
    </row>
    <row r="4905" s="1" customFormat="1" ht="12.75">
      <c r="B4905" s="110"/>
    </row>
    <row r="4906" s="1" customFormat="1" ht="12.75">
      <c r="B4906" s="110"/>
    </row>
    <row r="4907" s="1" customFormat="1" ht="12.75">
      <c r="B4907" s="110"/>
    </row>
    <row r="4908" s="1" customFormat="1" ht="12.75">
      <c r="B4908" s="110"/>
    </row>
    <row r="4909" s="1" customFormat="1" ht="12.75">
      <c r="B4909" s="110"/>
    </row>
    <row r="4910" s="1" customFormat="1" ht="12.75">
      <c r="B4910" s="110"/>
    </row>
    <row r="4911" s="1" customFormat="1" ht="12.75">
      <c r="B4911" s="110"/>
    </row>
    <row r="4912" s="1" customFormat="1" ht="12.75">
      <c r="B4912" s="110"/>
    </row>
    <row r="4913" s="1" customFormat="1" ht="12.75">
      <c r="B4913" s="110"/>
    </row>
    <row r="4914" s="1" customFormat="1" ht="12.75">
      <c r="B4914" s="110"/>
    </row>
    <row r="4915" s="1" customFormat="1" ht="12.75">
      <c r="B4915" s="110"/>
    </row>
    <row r="4916" s="1" customFormat="1" ht="12.75">
      <c r="B4916" s="110"/>
    </row>
    <row r="4917" s="1" customFormat="1" ht="12.75">
      <c r="B4917" s="110"/>
    </row>
    <row r="4918" s="1" customFormat="1" ht="12.75">
      <c r="B4918" s="110"/>
    </row>
    <row r="4919" s="1" customFormat="1" ht="12.75">
      <c r="B4919" s="110"/>
    </row>
    <row r="4920" s="1" customFormat="1" ht="12.75">
      <c r="B4920" s="110"/>
    </row>
    <row r="4921" s="1" customFormat="1" ht="12.75">
      <c r="B4921" s="110"/>
    </row>
    <row r="4922" s="1" customFormat="1" ht="12.75">
      <c r="B4922" s="110"/>
    </row>
    <row r="4923" s="1" customFormat="1" ht="12.75">
      <c r="B4923" s="110"/>
    </row>
    <row r="4924" s="1" customFormat="1" ht="12.75">
      <c r="B4924" s="110"/>
    </row>
    <row r="4925" s="1" customFormat="1" ht="12.75">
      <c r="B4925" s="110"/>
    </row>
    <row r="4926" s="1" customFormat="1" ht="12.75">
      <c r="B4926" s="110"/>
    </row>
    <row r="4927" s="1" customFormat="1" ht="12.75">
      <c r="B4927" s="110"/>
    </row>
    <row r="4928" s="1" customFormat="1" ht="12.75">
      <c r="B4928" s="110"/>
    </row>
    <row r="4929" s="1" customFormat="1" ht="12.75">
      <c r="B4929" s="110"/>
    </row>
    <row r="4930" s="1" customFormat="1" ht="12.75">
      <c r="B4930" s="110"/>
    </row>
    <row r="4931" s="1" customFormat="1" ht="12.75">
      <c r="B4931" s="110"/>
    </row>
    <row r="4932" s="1" customFormat="1" ht="12.75">
      <c r="B4932" s="110"/>
    </row>
    <row r="4933" s="1" customFormat="1" ht="12.75">
      <c r="B4933" s="110"/>
    </row>
    <row r="4934" s="1" customFormat="1" ht="12.75">
      <c r="B4934" s="110"/>
    </row>
    <row r="4935" s="1" customFormat="1" ht="12.75">
      <c r="B4935" s="110"/>
    </row>
    <row r="4936" s="1" customFormat="1" ht="12.75">
      <c r="B4936" s="110"/>
    </row>
    <row r="4937" s="1" customFormat="1" ht="12.75">
      <c r="B4937" s="110"/>
    </row>
    <row r="4938" s="1" customFormat="1" ht="12.75">
      <c r="B4938" s="110"/>
    </row>
    <row r="4939" s="1" customFormat="1" ht="12.75">
      <c r="B4939" s="110"/>
    </row>
    <row r="4940" s="1" customFormat="1" ht="12.75">
      <c r="B4940" s="110"/>
    </row>
    <row r="4941" s="1" customFormat="1" ht="12.75">
      <c r="B4941" s="110"/>
    </row>
    <row r="4942" s="1" customFormat="1" ht="12.75">
      <c r="B4942" s="110"/>
    </row>
    <row r="4943" s="1" customFormat="1" ht="12.75">
      <c r="B4943" s="110"/>
    </row>
    <row r="4944" s="1" customFormat="1" ht="12.75">
      <c r="B4944" s="110"/>
    </row>
    <row r="4945" s="1" customFormat="1" ht="12.75">
      <c r="B4945" s="110"/>
    </row>
    <row r="4946" s="1" customFormat="1" ht="12.75">
      <c r="B4946" s="110"/>
    </row>
    <row r="4947" s="1" customFormat="1" ht="12.75">
      <c r="B4947" s="110"/>
    </row>
    <row r="4948" s="1" customFormat="1" ht="12.75">
      <c r="B4948" s="110"/>
    </row>
    <row r="4949" s="1" customFormat="1" ht="12.75">
      <c r="B4949" s="110"/>
    </row>
    <row r="4950" s="1" customFormat="1" ht="12.75">
      <c r="B4950" s="110"/>
    </row>
    <row r="4951" s="1" customFormat="1" ht="12.75">
      <c r="B4951" s="110"/>
    </row>
    <row r="4952" s="1" customFormat="1" ht="12.75">
      <c r="B4952" s="110"/>
    </row>
    <row r="4953" s="1" customFormat="1" ht="12.75">
      <c r="B4953" s="110"/>
    </row>
    <row r="4954" s="1" customFormat="1" ht="12.75">
      <c r="B4954" s="110"/>
    </row>
    <row r="4955" s="1" customFormat="1" ht="12.75">
      <c r="B4955" s="110"/>
    </row>
    <row r="4956" s="1" customFormat="1" ht="12.75">
      <c r="B4956" s="110"/>
    </row>
    <row r="4957" s="1" customFormat="1" ht="12.75">
      <c r="B4957" s="110"/>
    </row>
    <row r="4958" s="1" customFormat="1" ht="12.75">
      <c r="B4958" s="110"/>
    </row>
    <row r="4959" s="1" customFormat="1" ht="12.75">
      <c r="B4959" s="110"/>
    </row>
    <row r="4960" s="1" customFormat="1" ht="12.75">
      <c r="B4960" s="110"/>
    </row>
    <row r="4961" s="1" customFormat="1" ht="12.75">
      <c r="B4961" s="110"/>
    </row>
    <row r="4962" s="1" customFormat="1" ht="12.75">
      <c r="B4962" s="110"/>
    </row>
    <row r="4963" s="1" customFormat="1" ht="12.75">
      <c r="B4963" s="110"/>
    </row>
    <row r="4964" s="1" customFormat="1" ht="12.75">
      <c r="B4964" s="110"/>
    </row>
    <row r="4965" s="1" customFormat="1" ht="12.75">
      <c r="B4965" s="110"/>
    </row>
    <row r="4966" s="1" customFormat="1" ht="12.75">
      <c r="B4966" s="110"/>
    </row>
    <row r="4967" s="1" customFormat="1" ht="12.75">
      <c r="B4967" s="110"/>
    </row>
    <row r="4968" s="1" customFormat="1" ht="12.75">
      <c r="B4968" s="110"/>
    </row>
    <row r="4969" s="1" customFormat="1" ht="12.75">
      <c r="B4969" s="110"/>
    </row>
    <row r="4970" s="1" customFormat="1" ht="12.75">
      <c r="B4970" s="110"/>
    </row>
    <row r="4971" s="1" customFormat="1" ht="12.75">
      <c r="B4971" s="110"/>
    </row>
    <row r="4972" s="1" customFormat="1" ht="12.75">
      <c r="B4972" s="110"/>
    </row>
    <row r="4973" s="1" customFormat="1" ht="12.75">
      <c r="B4973" s="110"/>
    </row>
    <row r="4974" s="1" customFormat="1" ht="12.75">
      <c r="B4974" s="110"/>
    </row>
    <row r="4975" s="1" customFormat="1" ht="12.75">
      <c r="B4975" s="110"/>
    </row>
    <row r="4976" s="1" customFormat="1" ht="12.75">
      <c r="B4976" s="110"/>
    </row>
    <row r="4977" s="1" customFormat="1" ht="12.75">
      <c r="B4977" s="110"/>
    </row>
    <row r="4978" s="1" customFormat="1" ht="12.75">
      <c r="B4978" s="110"/>
    </row>
    <row r="4979" s="1" customFormat="1" ht="12.75">
      <c r="B4979" s="110"/>
    </row>
    <row r="4980" s="1" customFormat="1" ht="12.75">
      <c r="B4980" s="110"/>
    </row>
    <row r="4981" s="1" customFormat="1" ht="12.75">
      <c r="B4981" s="110"/>
    </row>
    <row r="4982" s="1" customFormat="1" ht="12.75">
      <c r="B4982" s="110"/>
    </row>
    <row r="4983" s="1" customFormat="1" ht="12.75">
      <c r="B4983" s="110"/>
    </row>
    <row r="4984" s="1" customFormat="1" ht="12.75">
      <c r="B4984" s="110"/>
    </row>
    <row r="4985" s="1" customFormat="1" ht="12.75">
      <c r="B4985" s="110"/>
    </row>
    <row r="4986" s="1" customFormat="1" ht="12.75">
      <c r="B4986" s="110"/>
    </row>
    <row r="4987" s="1" customFormat="1" ht="12.75">
      <c r="B4987" s="110"/>
    </row>
    <row r="4988" s="1" customFormat="1" ht="12.75">
      <c r="B4988" s="110"/>
    </row>
    <row r="4989" s="1" customFormat="1" ht="12.75">
      <c r="B4989" s="110"/>
    </row>
    <row r="4990" s="1" customFormat="1" ht="12.75">
      <c r="B4990" s="110"/>
    </row>
    <row r="4991" s="1" customFormat="1" ht="12.75">
      <c r="B4991" s="110"/>
    </row>
    <row r="4992" s="1" customFormat="1" ht="12.75">
      <c r="B4992" s="110"/>
    </row>
    <row r="4993" s="1" customFormat="1" ht="12.75">
      <c r="B4993" s="110"/>
    </row>
    <row r="4994" s="1" customFormat="1" ht="12.75">
      <c r="B4994" s="110"/>
    </row>
    <row r="4995" s="1" customFormat="1" ht="12.75">
      <c r="B4995" s="110"/>
    </row>
    <row r="4996" s="1" customFormat="1" ht="12.75">
      <c r="B4996" s="110"/>
    </row>
    <row r="4997" s="1" customFormat="1" ht="12.75">
      <c r="B4997" s="110"/>
    </row>
    <row r="4998" s="1" customFormat="1" ht="12.75">
      <c r="B4998" s="110"/>
    </row>
    <row r="4999" s="1" customFormat="1" ht="12.75">
      <c r="B4999" s="110"/>
    </row>
    <row r="5000" s="1" customFormat="1" ht="12.75">
      <c r="B5000" s="110"/>
    </row>
    <row r="5001" s="1" customFormat="1" ht="12.75">
      <c r="B5001" s="110"/>
    </row>
    <row r="5002" s="1" customFormat="1" ht="12.75">
      <c r="B5002" s="110"/>
    </row>
    <row r="5003" s="1" customFormat="1" ht="12.75">
      <c r="B5003" s="110"/>
    </row>
    <row r="5004" s="1" customFormat="1" ht="12.75">
      <c r="B5004" s="110"/>
    </row>
    <row r="5005" s="1" customFormat="1" ht="12.75">
      <c r="B5005" s="110"/>
    </row>
    <row r="5006" s="1" customFormat="1" ht="12.75">
      <c r="B5006" s="110"/>
    </row>
    <row r="5007" s="1" customFormat="1" ht="12.75">
      <c r="B5007" s="110"/>
    </row>
    <row r="5008" s="1" customFormat="1" ht="12.75">
      <c r="B5008" s="110"/>
    </row>
    <row r="5009" s="1" customFormat="1" ht="12.75">
      <c r="B5009" s="110"/>
    </row>
    <row r="5010" s="1" customFormat="1" ht="12.75">
      <c r="B5010" s="110"/>
    </row>
    <row r="5011" s="1" customFormat="1" ht="12.75">
      <c r="B5011" s="110"/>
    </row>
    <row r="5012" s="1" customFormat="1" ht="12.75">
      <c r="B5012" s="110"/>
    </row>
    <row r="5013" s="1" customFormat="1" ht="12.75">
      <c r="B5013" s="110"/>
    </row>
    <row r="5014" s="1" customFormat="1" ht="12.75">
      <c r="B5014" s="110"/>
    </row>
    <row r="5015" s="1" customFormat="1" ht="12.75">
      <c r="B5015" s="110"/>
    </row>
    <row r="5016" s="1" customFormat="1" ht="12.75">
      <c r="B5016" s="110"/>
    </row>
    <row r="5017" s="1" customFormat="1" ht="12.75">
      <c r="B5017" s="110"/>
    </row>
    <row r="5018" s="1" customFormat="1" ht="12.75">
      <c r="B5018" s="110"/>
    </row>
    <row r="5019" s="1" customFormat="1" ht="12.75">
      <c r="B5019" s="110"/>
    </row>
    <row r="5020" s="1" customFormat="1" ht="12.75">
      <c r="B5020" s="110"/>
    </row>
    <row r="5021" s="1" customFormat="1" ht="12.75">
      <c r="B5021" s="110"/>
    </row>
    <row r="5022" s="1" customFormat="1" ht="12.75">
      <c r="B5022" s="110"/>
    </row>
    <row r="5023" s="1" customFormat="1" ht="12.75">
      <c r="B5023" s="110"/>
    </row>
    <row r="5024" s="1" customFormat="1" ht="12.75">
      <c r="B5024" s="110"/>
    </row>
    <row r="5025" s="1" customFormat="1" ht="12.75">
      <c r="B5025" s="110"/>
    </row>
    <row r="5026" s="1" customFormat="1" ht="12.75">
      <c r="B5026" s="110"/>
    </row>
    <row r="5027" s="1" customFormat="1" ht="12.75">
      <c r="B5027" s="110"/>
    </row>
    <row r="5028" s="1" customFormat="1" ht="12.75">
      <c r="B5028" s="110"/>
    </row>
    <row r="5029" s="1" customFormat="1" ht="12.75">
      <c r="B5029" s="110"/>
    </row>
    <row r="5030" s="1" customFormat="1" ht="12.75">
      <c r="B5030" s="110"/>
    </row>
    <row r="5031" s="1" customFormat="1" ht="12.75">
      <c r="B5031" s="110"/>
    </row>
    <row r="5032" s="1" customFormat="1" ht="12.75">
      <c r="B5032" s="110"/>
    </row>
    <row r="5033" s="1" customFormat="1" ht="12.75">
      <c r="B5033" s="110"/>
    </row>
    <row r="5034" s="1" customFormat="1" ht="12.75">
      <c r="B5034" s="110"/>
    </row>
    <row r="5035" s="1" customFormat="1" ht="12.75">
      <c r="B5035" s="110"/>
    </row>
    <row r="5036" s="1" customFormat="1" ht="12.75">
      <c r="B5036" s="110"/>
    </row>
    <row r="5037" s="1" customFormat="1" ht="12.75">
      <c r="B5037" s="110"/>
    </row>
    <row r="5038" s="1" customFormat="1" ht="12.75">
      <c r="B5038" s="110"/>
    </row>
    <row r="5039" s="1" customFormat="1" ht="12.75">
      <c r="B5039" s="110"/>
    </row>
    <row r="5040" s="1" customFormat="1" ht="12.75">
      <c r="B5040" s="110"/>
    </row>
    <row r="5041" s="1" customFormat="1" ht="12.75">
      <c r="B5041" s="110"/>
    </row>
    <row r="5042" s="1" customFormat="1" ht="12.75">
      <c r="B5042" s="110"/>
    </row>
    <row r="5043" s="1" customFormat="1" ht="12.75">
      <c r="B5043" s="110"/>
    </row>
    <row r="5044" s="1" customFormat="1" ht="12.75">
      <c r="B5044" s="110"/>
    </row>
    <row r="5045" s="1" customFormat="1" ht="12.75">
      <c r="B5045" s="110"/>
    </row>
    <row r="5046" s="1" customFormat="1" ht="12.75">
      <c r="B5046" s="110"/>
    </row>
    <row r="5047" s="1" customFormat="1" ht="12.75">
      <c r="B5047" s="110"/>
    </row>
    <row r="5048" s="1" customFormat="1" ht="12.75">
      <c r="B5048" s="110"/>
    </row>
    <row r="5049" s="1" customFormat="1" ht="12.75">
      <c r="B5049" s="110"/>
    </row>
    <row r="5050" s="1" customFormat="1" ht="12.75">
      <c r="B5050" s="110"/>
    </row>
    <row r="5051" s="1" customFormat="1" ht="12.75">
      <c r="B5051" s="110"/>
    </row>
    <row r="5052" s="1" customFormat="1" ht="12.75">
      <c r="B5052" s="110"/>
    </row>
    <row r="5053" s="1" customFormat="1" ht="12.75">
      <c r="B5053" s="110"/>
    </row>
    <row r="5054" s="1" customFormat="1" ht="12.75">
      <c r="B5054" s="110"/>
    </row>
    <row r="5055" s="1" customFormat="1" ht="12.75">
      <c r="B5055" s="110"/>
    </row>
    <row r="5056" s="1" customFormat="1" ht="12.75">
      <c r="B5056" s="110"/>
    </row>
    <row r="5057" s="1" customFormat="1" ht="12.75">
      <c r="B5057" s="110"/>
    </row>
    <row r="5058" s="1" customFormat="1" ht="12.75">
      <c r="B5058" s="110"/>
    </row>
    <row r="5059" s="1" customFormat="1" ht="12.75">
      <c r="B5059" s="110"/>
    </row>
    <row r="5060" s="1" customFormat="1" ht="12.75">
      <c r="B5060" s="110"/>
    </row>
    <row r="5061" s="1" customFormat="1" ht="12.75">
      <c r="B5061" s="110"/>
    </row>
    <row r="5062" s="1" customFormat="1" ht="12.75">
      <c r="B5062" s="110"/>
    </row>
    <row r="5063" s="1" customFormat="1" ht="12.75">
      <c r="B5063" s="110"/>
    </row>
    <row r="5064" s="1" customFormat="1" ht="12.75">
      <c r="B5064" s="110"/>
    </row>
    <row r="5065" s="1" customFormat="1" ht="12.75">
      <c r="B5065" s="110"/>
    </row>
    <row r="5066" s="1" customFormat="1" ht="12.75">
      <c r="B5066" s="110"/>
    </row>
    <row r="5067" s="1" customFormat="1" ht="12.75">
      <c r="B5067" s="110"/>
    </row>
    <row r="5068" s="1" customFormat="1" ht="12.75">
      <c r="B5068" s="110"/>
    </row>
    <row r="5069" s="1" customFormat="1" ht="12.75">
      <c r="B5069" s="110"/>
    </row>
    <row r="5070" s="1" customFormat="1" ht="12.75">
      <c r="B5070" s="110"/>
    </row>
    <row r="5071" s="1" customFormat="1" ht="12.75">
      <c r="B5071" s="110"/>
    </row>
    <row r="5072" s="1" customFormat="1" ht="12.75">
      <c r="B5072" s="110"/>
    </row>
    <row r="5073" s="1" customFormat="1" ht="12.75">
      <c r="B5073" s="110"/>
    </row>
    <row r="5074" s="1" customFormat="1" ht="12.75">
      <c r="B5074" s="110"/>
    </row>
    <row r="5075" s="1" customFormat="1" ht="12.75">
      <c r="B5075" s="110"/>
    </row>
    <row r="5076" s="1" customFormat="1" ht="12.75">
      <c r="B5076" s="110"/>
    </row>
    <row r="5077" s="1" customFormat="1" ht="12.75">
      <c r="B5077" s="110"/>
    </row>
    <row r="5078" s="1" customFormat="1" ht="12.75">
      <c r="B5078" s="110"/>
    </row>
    <row r="5079" s="1" customFormat="1" ht="12.75">
      <c r="B5079" s="110"/>
    </row>
    <row r="5080" s="1" customFormat="1" ht="12.75">
      <c r="B5080" s="110"/>
    </row>
    <row r="5081" s="1" customFormat="1" ht="12.75">
      <c r="B5081" s="110"/>
    </row>
    <row r="5082" s="1" customFormat="1" ht="12.75">
      <c r="B5082" s="110"/>
    </row>
    <row r="5083" s="1" customFormat="1" ht="12.75">
      <c r="B5083" s="110"/>
    </row>
    <row r="5084" s="1" customFormat="1" ht="12.75">
      <c r="B5084" s="110"/>
    </row>
    <row r="5085" s="1" customFormat="1" ht="12.75">
      <c r="B5085" s="110"/>
    </row>
    <row r="5086" s="1" customFormat="1" ht="12.75">
      <c r="B5086" s="110"/>
    </row>
    <row r="5087" s="1" customFormat="1" ht="12.75">
      <c r="B5087" s="110"/>
    </row>
    <row r="5088" s="1" customFormat="1" ht="12.75">
      <c r="B5088" s="110"/>
    </row>
    <row r="5089" s="1" customFormat="1" ht="12.75">
      <c r="B5089" s="110"/>
    </row>
    <row r="5090" s="1" customFormat="1" ht="12.75">
      <c r="B5090" s="110"/>
    </row>
    <row r="5091" s="1" customFormat="1" ht="12.75">
      <c r="B5091" s="110"/>
    </row>
    <row r="5092" s="1" customFormat="1" ht="12.75">
      <c r="B5092" s="110"/>
    </row>
    <row r="5093" s="1" customFormat="1" ht="12.75">
      <c r="B5093" s="110"/>
    </row>
    <row r="5094" s="1" customFormat="1" ht="12.75">
      <c r="B5094" s="110"/>
    </row>
    <row r="5095" s="1" customFormat="1" ht="12.75">
      <c r="B5095" s="110"/>
    </row>
    <row r="5096" s="1" customFormat="1" ht="12.75">
      <c r="B5096" s="110"/>
    </row>
    <row r="5097" s="1" customFormat="1" ht="12.75">
      <c r="B5097" s="110"/>
    </row>
    <row r="5098" s="1" customFormat="1" ht="12.75">
      <c r="B5098" s="110"/>
    </row>
    <row r="5099" s="1" customFormat="1" ht="12.75">
      <c r="B5099" s="110"/>
    </row>
    <row r="5100" s="1" customFormat="1" ht="12.75">
      <c r="B5100" s="110"/>
    </row>
    <row r="5101" s="1" customFormat="1" ht="12.75">
      <c r="B5101" s="110"/>
    </row>
    <row r="5102" s="1" customFormat="1" ht="12.75">
      <c r="B5102" s="110"/>
    </row>
    <row r="5103" s="1" customFormat="1" ht="12.75">
      <c r="B5103" s="110"/>
    </row>
    <row r="5104" s="1" customFormat="1" ht="12.75">
      <c r="B5104" s="110"/>
    </row>
    <row r="5105" s="1" customFormat="1" ht="12.75">
      <c r="B5105" s="110"/>
    </row>
    <row r="5106" s="1" customFormat="1" ht="12.75">
      <c r="B5106" s="110"/>
    </row>
    <row r="5107" s="1" customFormat="1" ht="12.75">
      <c r="B5107" s="110"/>
    </row>
    <row r="5108" s="1" customFormat="1" ht="12.75">
      <c r="B5108" s="110"/>
    </row>
    <row r="5109" s="1" customFormat="1" ht="12.75">
      <c r="B5109" s="110"/>
    </row>
    <row r="5110" s="1" customFormat="1" ht="12.75">
      <c r="B5110" s="110"/>
    </row>
    <row r="5111" s="1" customFormat="1" ht="12.75">
      <c r="B5111" s="110"/>
    </row>
    <row r="5112" s="1" customFormat="1" ht="12.75">
      <c r="B5112" s="110"/>
    </row>
    <row r="5113" s="1" customFormat="1" ht="12.75">
      <c r="B5113" s="110"/>
    </row>
    <row r="5114" s="1" customFormat="1" ht="12.75">
      <c r="B5114" s="110"/>
    </row>
    <row r="5115" s="1" customFormat="1" ht="12.75">
      <c r="B5115" s="110"/>
    </row>
    <row r="5116" s="1" customFormat="1" ht="12.75">
      <c r="B5116" s="110"/>
    </row>
    <row r="5117" s="1" customFormat="1" ht="12.75">
      <c r="B5117" s="110"/>
    </row>
    <row r="5118" s="1" customFormat="1" ht="12.75">
      <c r="B5118" s="110"/>
    </row>
    <row r="5119" s="1" customFormat="1" ht="12.75">
      <c r="B5119" s="110"/>
    </row>
    <row r="5120" s="1" customFormat="1" ht="12.75">
      <c r="B5120" s="110"/>
    </row>
    <row r="5121" s="1" customFormat="1" ht="12.75">
      <c r="B5121" s="110"/>
    </row>
    <row r="5122" s="1" customFormat="1" ht="12.75">
      <c r="B5122" s="110"/>
    </row>
    <row r="5123" s="1" customFormat="1" ht="12.75">
      <c r="B5123" s="110"/>
    </row>
    <row r="5124" s="1" customFormat="1" ht="12.75">
      <c r="B5124" s="110"/>
    </row>
    <row r="5125" s="1" customFormat="1" ht="12.75">
      <c r="B5125" s="110"/>
    </row>
    <row r="5126" s="1" customFormat="1" ht="12.75">
      <c r="B5126" s="110"/>
    </row>
    <row r="5127" s="1" customFormat="1" ht="12.75">
      <c r="B5127" s="110"/>
    </row>
    <row r="5128" s="1" customFormat="1" ht="12.75">
      <c r="B5128" s="110"/>
    </row>
    <row r="5129" s="1" customFormat="1" ht="12.75">
      <c r="B5129" s="110"/>
    </row>
    <row r="5130" s="1" customFormat="1" ht="12.75">
      <c r="B5130" s="110"/>
    </row>
    <row r="5131" s="1" customFormat="1" ht="12.75">
      <c r="B5131" s="110"/>
    </row>
    <row r="5132" s="1" customFormat="1" ht="12.75">
      <c r="B5132" s="110"/>
    </row>
    <row r="5133" s="1" customFormat="1" ht="12.75">
      <c r="B5133" s="110"/>
    </row>
    <row r="5134" s="1" customFormat="1" ht="12.75">
      <c r="B5134" s="110"/>
    </row>
    <row r="5135" s="1" customFormat="1" ht="12.75">
      <c r="B5135" s="110"/>
    </row>
    <row r="5136" s="1" customFormat="1" ht="12.75">
      <c r="B5136" s="110"/>
    </row>
    <row r="5137" s="1" customFormat="1" ht="12.75">
      <c r="B5137" s="110"/>
    </row>
    <row r="5138" s="1" customFormat="1" ht="12.75">
      <c r="B5138" s="110"/>
    </row>
    <row r="5139" s="1" customFormat="1" ht="12.75">
      <c r="B5139" s="110"/>
    </row>
    <row r="5140" s="1" customFormat="1" ht="12.75">
      <c r="B5140" s="110"/>
    </row>
    <row r="5141" s="1" customFormat="1" ht="12.75">
      <c r="B5141" s="110"/>
    </row>
    <row r="5142" s="1" customFormat="1" ht="12.75">
      <c r="B5142" s="110"/>
    </row>
    <row r="5143" s="1" customFormat="1" ht="12.75">
      <c r="B5143" s="110"/>
    </row>
    <row r="5144" s="1" customFormat="1" ht="12.75">
      <c r="B5144" s="110"/>
    </row>
    <row r="5145" s="1" customFormat="1" ht="12.75">
      <c r="B5145" s="110"/>
    </row>
    <row r="5146" s="1" customFormat="1" ht="12.75">
      <c r="B5146" s="110"/>
    </row>
    <row r="5147" s="1" customFormat="1" ht="12.75">
      <c r="B5147" s="110"/>
    </row>
    <row r="5148" s="1" customFormat="1" ht="12.75">
      <c r="B5148" s="110"/>
    </row>
    <row r="5149" s="1" customFormat="1" ht="12.75">
      <c r="B5149" s="110"/>
    </row>
    <row r="5150" s="1" customFormat="1" ht="12.75">
      <c r="B5150" s="110"/>
    </row>
    <row r="5151" s="1" customFormat="1" ht="12.75">
      <c r="B5151" s="110"/>
    </row>
    <row r="5152" s="1" customFormat="1" ht="12.75">
      <c r="B5152" s="110"/>
    </row>
    <row r="5153" s="1" customFormat="1" ht="12.75">
      <c r="B5153" s="110"/>
    </row>
    <row r="5154" s="1" customFormat="1" ht="12.75">
      <c r="B5154" s="110"/>
    </row>
    <row r="5155" s="1" customFormat="1" ht="12.75">
      <c r="B5155" s="110"/>
    </row>
    <row r="5156" s="1" customFormat="1" ht="12.75">
      <c r="B5156" s="110"/>
    </row>
    <row r="5157" s="1" customFormat="1" ht="12.75">
      <c r="B5157" s="110"/>
    </row>
    <row r="5158" s="1" customFormat="1" ht="12.75">
      <c r="B5158" s="110"/>
    </row>
    <row r="5159" s="1" customFormat="1" ht="12.75">
      <c r="B5159" s="110"/>
    </row>
    <row r="5160" s="1" customFormat="1" ht="12.75">
      <c r="B5160" s="110"/>
    </row>
    <row r="5161" s="1" customFormat="1" ht="12.75">
      <c r="B5161" s="110"/>
    </row>
    <row r="5162" s="1" customFormat="1" ht="12.75">
      <c r="B5162" s="110"/>
    </row>
    <row r="5163" s="1" customFormat="1" ht="12.75">
      <c r="B5163" s="110"/>
    </row>
    <row r="5164" s="1" customFormat="1" ht="12.75">
      <c r="B5164" s="110"/>
    </row>
    <row r="5165" s="1" customFormat="1" ht="12.75">
      <c r="B5165" s="110"/>
    </row>
    <row r="5166" s="1" customFormat="1" ht="12.75">
      <c r="B5166" s="110"/>
    </row>
    <row r="5167" s="1" customFormat="1" ht="12.75">
      <c r="B5167" s="110"/>
    </row>
    <row r="5168" s="1" customFormat="1" ht="12.75">
      <c r="B5168" s="110"/>
    </row>
    <row r="5169" s="1" customFormat="1" ht="12.75">
      <c r="B5169" s="110"/>
    </row>
    <row r="5170" s="1" customFormat="1" ht="12.75">
      <c r="B5170" s="110"/>
    </row>
    <row r="5171" s="1" customFormat="1" ht="12.75">
      <c r="B5171" s="110"/>
    </row>
    <row r="5172" s="1" customFormat="1" ht="12.75">
      <c r="B5172" s="110"/>
    </row>
    <row r="5173" s="1" customFormat="1" ht="12.75">
      <c r="B5173" s="110"/>
    </row>
    <row r="5174" s="1" customFormat="1" ht="12.75">
      <c r="B5174" s="110"/>
    </row>
    <row r="5175" s="1" customFormat="1" ht="12.75">
      <c r="B5175" s="110"/>
    </row>
    <row r="5176" s="1" customFormat="1" ht="12.75">
      <c r="B5176" s="110"/>
    </row>
    <row r="5177" s="1" customFormat="1" ht="12.75">
      <c r="B5177" s="110"/>
    </row>
    <row r="5178" s="1" customFormat="1" ht="12.75">
      <c r="B5178" s="110"/>
    </row>
    <row r="5179" s="1" customFormat="1" ht="12.75">
      <c r="B5179" s="110"/>
    </row>
    <row r="5180" s="1" customFormat="1" ht="12.75">
      <c r="B5180" s="110"/>
    </row>
    <row r="5181" s="1" customFormat="1" ht="12.75">
      <c r="B5181" s="110"/>
    </row>
    <row r="5182" s="1" customFormat="1" ht="12.75">
      <c r="B5182" s="110"/>
    </row>
    <row r="5183" s="1" customFormat="1" ht="12.75">
      <c r="B5183" s="110"/>
    </row>
    <row r="5184" s="1" customFormat="1" ht="12.75">
      <c r="B5184" s="110"/>
    </row>
    <row r="5185" s="1" customFormat="1" ht="12.75">
      <c r="B5185" s="110"/>
    </row>
    <row r="5186" s="1" customFormat="1" ht="12.75">
      <c r="B5186" s="110"/>
    </row>
    <row r="5187" s="1" customFormat="1" ht="12.75">
      <c r="B5187" s="110"/>
    </row>
    <row r="5188" s="1" customFormat="1" ht="12.75">
      <c r="B5188" s="110"/>
    </row>
    <row r="5189" s="1" customFormat="1" ht="12.75">
      <c r="B5189" s="110"/>
    </row>
    <row r="5190" s="1" customFormat="1" ht="12.75">
      <c r="B5190" s="110"/>
    </row>
    <row r="5191" s="1" customFormat="1" ht="12.75">
      <c r="B5191" s="110"/>
    </row>
    <row r="5192" s="1" customFormat="1" ht="12.75">
      <c r="B5192" s="110"/>
    </row>
    <row r="5193" s="1" customFormat="1" ht="12.75">
      <c r="B5193" s="110"/>
    </row>
    <row r="5194" s="1" customFormat="1" ht="12.75">
      <c r="B5194" s="110"/>
    </row>
    <row r="5195" s="1" customFormat="1" ht="12.75">
      <c r="B5195" s="110"/>
    </row>
    <row r="5196" s="1" customFormat="1" ht="12.75">
      <c r="B5196" s="110"/>
    </row>
    <row r="5197" s="1" customFormat="1" ht="12.75">
      <c r="B5197" s="110"/>
    </row>
    <row r="5198" s="1" customFormat="1" ht="12.75">
      <c r="B5198" s="110"/>
    </row>
    <row r="5199" s="1" customFormat="1" ht="12.75">
      <c r="B5199" s="110"/>
    </row>
    <row r="5200" s="1" customFormat="1" ht="12.75">
      <c r="B5200" s="110"/>
    </row>
    <row r="5201" s="1" customFormat="1" ht="12.75">
      <c r="B5201" s="110"/>
    </row>
    <row r="5202" s="1" customFormat="1" ht="12.75">
      <c r="B5202" s="110"/>
    </row>
    <row r="5203" s="1" customFormat="1" ht="12.75">
      <c r="B5203" s="110"/>
    </row>
    <row r="5204" s="1" customFormat="1" ht="12.75">
      <c r="B5204" s="110"/>
    </row>
    <row r="5205" s="1" customFormat="1" ht="12.75">
      <c r="B5205" s="110"/>
    </row>
    <row r="5206" s="1" customFormat="1" ht="12.75">
      <c r="B5206" s="110"/>
    </row>
    <row r="5207" s="1" customFormat="1" ht="12.75">
      <c r="B5207" s="110"/>
    </row>
    <row r="5208" s="1" customFormat="1" ht="12.75">
      <c r="B5208" s="110"/>
    </row>
    <row r="5209" s="1" customFormat="1" ht="12.75">
      <c r="B5209" s="110"/>
    </row>
    <row r="5210" s="1" customFormat="1" ht="12.75">
      <c r="B5210" s="110"/>
    </row>
    <row r="5211" s="1" customFormat="1" ht="12.75">
      <c r="B5211" s="110"/>
    </row>
    <row r="5212" s="1" customFormat="1" ht="12.75">
      <c r="B5212" s="110"/>
    </row>
    <row r="5213" s="1" customFormat="1" ht="12.75">
      <c r="B5213" s="110"/>
    </row>
    <row r="5214" s="1" customFormat="1" ht="12.75">
      <c r="B5214" s="110"/>
    </row>
    <row r="5215" s="1" customFormat="1" ht="12.75">
      <c r="B5215" s="110"/>
    </row>
    <row r="5216" s="1" customFormat="1" ht="12.75">
      <c r="B5216" s="110"/>
    </row>
    <row r="5217" s="1" customFormat="1" ht="12.75">
      <c r="B5217" s="110"/>
    </row>
    <row r="5218" s="1" customFormat="1" ht="12.75">
      <c r="B5218" s="110"/>
    </row>
    <row r="5219" s="1" customFormat="1" ht="12.75">
      <c r="B5219" s="110"/>
    </row>
    <row r="5220" s="1" customFormat="1" ht="12.75">
      <c r="B5220" s="110"/>
    </row>
    <row r="5221" s="1" customFormat="1" ht="12.75">
      <c r="B5221" s="110"/>
    </row>
    <row r="5222" s="1" customFormat="1" ht="12.75">
      <c r="B5222" s="110"/>
    </row>
    <row r="5223" s="1" customFormat="1" ht="12.75">
      <c r="B5223" s="110"/>
    </row>
    <row r="5224" s="1" customFormat="1" ht="12.75">
      <c r="B5224" s="110"/>
    </row>
    <row r="5225" s="1" customFormat="1" ht="12.75">
      <c r="B5225" s="110"/>
    </row>
    <row r="5226" s="1" customFormat="1" ht="12.75">
      <c r="B5226" s="110"/>
    </row>
    <row r="5227" s="1" customFormat="1" ht="12.75">
      <c r="B5227" s="110"/>
    </row>
    <row r="5228" s="1" customFormat="1" ht="12.75">
      <c r="B5228" s="110"/>
    </row>
    <row r="5229" s="1" customFormat="1" ht="12.75">
      <c r="B5229" s="110"/>
    </row>
    <row r="5230" s="1" customFormat="1" ht="12.75">
      <c r="B5230" s="110"/>
    </row>
    <row r="5231" s="1" customFormat="1" ht="12.75">
      <c r="B5231" s="110"/>
    </row>
    <row r="5232" s="1" customFormat="1" ht="12.75">
      <c r="B5232" s="110"/>
    </row>
    <row r="5233" s="1" customFormat="1" ht="12.75">
      <c r="B5233" s="110"/>
    </row>
    <row r="5234" s="1" customFormat="1" ht="12.75">
      <c r="B5234" s="110"/>
    </row>
    <row r="5235" s="1" customFormat="1" ht="12.75">
      <c r="B5235" s="110"/>
    </row>
    <row r="5236" s="1" customFormat="1" ht="12.75">
      <c r="B5236" s="110"/>
    </row>
    <row r="5237" s="1" customFormat="1" ht="12.75">
      <c r="B5237" s="110"/>
    </row>
    <row r="5238" s="1" customFormat="1" ht="12.75">
      <c r="B5238" s="110"/>
    </row>
    <row r="5239" s="1" customFormat="1" ht="12.75">
      <c r="B5239" s="110"/>
    </row>
    <row r="5240" s="1" customFormat="1" ht="12.75">
      <c r="B5240" s="110"/>
    </row>
    <row r="5241" s="1" customFormat="1" ht="12.75">
      <c r="B5241" s="110"/>
    </row>
    <row r="5242" s="1" customFormat="1" ht="12.75">
      <c r="B5242" s="110"/>
    </row>
    <row r="5243" s="1" customFormat="1" ht="12.75">
      <c r="B5243" s="110"/>
    </row>
    <row r="5244" s="1" customFormat="1" ht="12.75">
      <c r="B5244" s="110"/>
    </row>
    <row r="5245" s="1" customFormat="1" ht="12.75">
      <c r="B5245" s="110"/>
    </row>
    <row r="5246" s="1" customFormat="1" ht="12.75">
      <c r="B5246" s="110"/>
    </row>
    <row r="5247" s="1" customFormat="1" ht="12.75">
      <c r="B5247" s="110"/>
    </row>
    <row r="5248" s="1" customFormat="1" ht="12.75">
      <c r="B5248" s="110"/>
    </row>
    <row r="5249" s="1" customFormat="1" ht="12.75">
      <c r="B5249" s="110"/>
    </row>
    <row r="5250" s="1" customFormat="1" ht="12.75">
      <c r="B5250" s="110"/>
    </row>
    <row r="5251" s="1" customFormat="1" ht="12.75">
      <c r="B5251" s="110"/>
    </row>
    <row r="5252" s="1" customFormat="1" ht="12.75">
      <c r="B5252" s="110"/>
    </row>
    <row r="5253" s="1" customFormat="1" ht="12.75">
      <c r="B5253" s="110"/>
    </row>
    <row r="5254" s="1" customFormat="1" ht="12.75">
      <c r="B5254" s="110"/>
    </row>
    <row r="5255" s="1" customFormat="1" ht="12.75">
      <c r="B5255" s="110"/>
    </row>
    <row r="5256" s="1" customFormat="1" ht="12.75">
      <c r="B5256" s="110"/>
    </row>
    <row r="5257" s="1" customFormat="1" ht="12.75">
      <c r="B5257" s="110"/>
    </row>
    <row r="5258" s="1" customFormat="1" ht="12.75">
      <c r="B5258" s="110"/>
    </row>
    <row r="5259" s="1" customFormat="1" ht="12.75">
      <c r="B5259" s="110"/>
    </row>
    <row r="5260" s="1" customFormat="1" ht="12.75">
      <c r="B5260" s="110"/>
    </row>
    <row r="5261" s="1" customFormat="1" ht="12.75">
      <c r="B5261" s="110"/>
    </row>
    <row r="5262" s="1" customFormat="1" ht="12.75">
      <c r="B5262" s="110"/>
    </row>
    <row r="5263" s="1" customFormat="1" ht="12.75">
      <c r="B5263" s="110"/>
    </row>
    <row r="5264" s="1" customFormat="1" ht="12.75">
      <c r="B5264" s="110"/>
    </row>
    <row r="5265" s="1" customFormat="1" ht="12.75">
      <c r="B5265" s="110"/>
    </row>
    <row r="5266" s="1" customFormat="1" ht="12.75">
      <c r="B5266" s="110"/>
    </row>
    <row r="5267" s="1" customFormat="1" ht="12.75">
      <c r="B5267" s="110"/>
    </row>
    <row r="5268" s="1" customFormat="1" ht="12.75">
      <c r="B5268" s="110"/>
    </row>
    <row r="5269" s="1" customFormat="1" ht="12.75">
      <c r="B5269" s="110"/>
    </row>
    <row r="5270" s="1" customFormat="1" ht="12.75">
      <c r="B5270" s="110"/>
    </row>
    <row r="5271" s="1" customFormat="1" ht="12.75">
      <c r="B5271" s="110"/>
    </row>
    <row r="5272" s="1" customFormat="1" ht="12.75">
      <c r="B5272" s="110"/>
    </row>
    <row r="5273" s="1" customFormat="1" ht="12.75">
      <c r="B5273" s="110"/>
    </row>
    <row r="5274" s="1" customFormat="1" ht="12.75">
      <c r="B5274" s="110"/>
    </row>
    <row r="5275" s="1" customFormat="1" ht="12.75">
      <c r="B5275" s="110"/>
    </row>
    <row r="5276" s="1" customFormat="1" ht="12.75">
      <c r="B5276" s="110"/>
    </row>
    <row r="5277" s="1" customFormat="1" ht="12.75">
      <c r="B5277" s="110"/>
    </row>
    <row r="5278" s="1" customFormat="1" ht="12.75">
      <c r="B5278" s="110"/>
    </row>
    <row r="5279" s="1" customFormat="1" ht="12.75">
      <c r="B5279" s="110"/>
    </row>
    <row r="5280" s="1" customFormat="1" ht="12.75">
      <c r="B5280" s="110"/>
    </row>
    <row r="5281" s="1" customFormat="1" ht="12.75">
      <c r="B5281" s="110"/>
    </row>
    <row r="5282" s="1" customFormat="1" ht="12.75">
      <c r="B5282" s="110"/>
    </row>
    <row r="5283" s="1" customFormat="1" ht="12.75">
      <c r="B5283" s="110"/>
    </row>
    <row r="5284" s="1" customFormat="1" ht="12.75">
      <c r="B5284" s="110"/>
    </row>
    <row r="5285" s="1" customFormat="1" ht="12.75">
      <c r="B5285" s="110"/>
    </row>
    <row r="5286" s="1" customFormat="1" ht="12.75">
      <c r="B5286" s="110"/>
    </row>
    <row r="5287" s="1" customFormat="1" ht="12.75">
      <c r="B5287" s="110"/>
    </row>
    <row r="5288" s="1" customFormat="1" ht="12.75">
      <c r="B5288" s="110"/>
    </row>
    <row r="5289" s="1" customFormat="1" ht="12.75">
      <c r="B5289" s="110"/>
    </row>
    <row r="5290" s="1" customFormat="1" ht="12.75">
      <c r="B5290" s="110"/>
    </row>
    <row r="5291" s="1" customFormat="1" ht="12.75">
      <c r="B5291" s="110"/>
    </row>
    <row r="5292" s="1" customFormat="1" ht="12.75">
      <c r="B5292" s="110"/>
    </row>
    <row r="5293" s="1" customFormat="1" ht="12.75">
      <c r="B5293" s="110"/>
    </row>
    <row r="5294" s="1" customFormat="1" ht="12.75">
      <c r="B5294" s="110"/>
    </row>
    <row r="5295" s="1" customFormat="1" ht="12.75">
      <c r="B5295" s="110"/>
    </row>
    <row r="5296" s="1" customFormat="1" ht="12.75">
      <c r="B5296" s="110"/>
    </row>
    <row r="5297" s="1" customFormat="1" ht="12.75">
      <c r="B5297" s="110"/>
    </row>
    <row r="5298" s="1" customFormat="1" ht="12.75">
      <c r="B5298" s="110"/>
    </row>
    <row r="5299" s="1" customFormat="1" ht="12.75">
      <c r="B5299" s="110"/>
    </row>
    <row r="5300" s="1" customFormat="1" ht="12.75">
      <c r="B5300" s="110"/>
    </row>
    <row r="5301" s="1" customFormat="1" ht="12.75">
      <c r="B5301" s="110"/>
    </row>
    <row r="5302" s="1" customFormat="1" ht="12.75">
      <c r="B5302" s="110"/>
    </row>
    <row r="5303" s="1" customFormat="1" ht="12.75">
      <c r="B5303" s="110"/>
    </row>
    <row r="5304" s="1" customFormat="1" ht="12.75">
      <c r="B5304" s="110"/>
    </row>
    <row r="5305" s="1" customFormat="1" ht="12.75">
      <c r="B5305" s="110"/>
    </row>
    <row r="5306" s="1" customFormat="1" ht="12.75">
      <c r="B5306" s="110"/>
    </row>
    <row r="5307" s="1" customFormat="1" ht="12.75">
      <c r="B5307" s="110"/>
    </row>
    <row r="5308" s="1" customFormat="1" ht="12.75">
      <c r="B5308" s="110"/>
    </row>
    <row r="5309" s="1" customFormat="1" ht="12.75">
      <c r="B5309" s="110"/>
    </row>
    <row r="5310" s="1" customFormat="1" ht="12.75">
      <c r="B5310" s="110"/>
    </row>
    <row r="5311" s="1" customFormat="1" ht="12.75">
      <c r="B5311" s="110"/>
    </row>
    <row r="5312" s="1" customFormat="1" ht="12.75">
      <c r="B5312" s="110"/>
    </row>
    <row r="5313" s="1" customFormat="1" ht="12.75">
      <c r="B5313" s="110"/>
    </row>
    <row r="5314" s="1" customFormat="1" ht="12.75">
      <c r="B5314" s="110"/>
    </row>
    <row r="5315" s="1" customFormat="1" ht="12.75">
      <c r="B5315" s="110"/>
    </row>
    <row r="5316" s="1" customFormat="1" ht="12.75">
      <c r="B5316" s="110"/>
    </row>
    <row r="5317" s="1" customFormat="1" ht="12.75">
      <c r="B5317" s="110"/>
    </row>
    <row r="5318" s="1" customFormat="1" ht="12.75">
      <c r="B5318" s="110"/>
    </row>
    <row r="5319" s="1" customFormat="1" ht="12.75">
      <c r="B5319" s="110"/>
    </row>
    <row r="5320" s="1" customFormat="1" ht="12.75">
      <c r="B5320" s="110"/>
    </row>
    <row r="5321" s="1" customFormat="1" ht="12.75">
      <c r="B5321" s="110"/>
    </row>
    <row r="5322" s="1" customFormat="1" ht="12.75">
      <c r="B5322" s="110"/>
    </row>
    <row r="5323" s="1" customFormat="1" ht="12.75">
      <c r="B5323" s="110"/>
    </row>
    <row r="5324" s="1" customFormat="1" ht="12.75">
      <c r="B5324" s="110"/>
    </row>
    <row r="5325" s="1" customFormat="1" ht="12.75">
      <c r="B5325" s="110"/>
    </row>
    <row r="5326" s="1" customFormat="1" ht="12.75">
      <c r="B5326" s="110"/>
    </row>
    <row r="5327" s="1" customFormat="1" ht="12.75">
      <c r="B5327" s="110"/>
    </row>
    <row r="5328" s="1" customFormat="1" ht="12.75">
      <c r="B5328" s="110"/>
    </row>
    <row r="5329" s="1" customFormat="1" ht="12.75">
      <c r="B5329" s="110"/>
    </row>
    <row r="5330" s="1" customFormat="1" ht="12.75">
      <c r="B5330" s="110"/>
    </row>
    <row r="5331" s="1" customFormat="1" ht="12.75">
      <c r="B5331" s="110"/>
    </row>
    <row r="5332" s="1" customFormat="1" ht="12.75">
      <c r="B5332" s="110"/>
    </row>
    <row r="5333" s="1" customFormat="1" ht="12.75">
      <c r="B5333" s="110"/>
    </row>
    <row r="5334" s="1" customFormat="1" ht="12.75">
      <c r="B5334" s="110"/>
    </row>
    <row r="5335" s="1" customFormat="1" ht="12.75">
      <c r="B5335" s="110"/>
    </row>
    <row r="5336" s="1" customFormat="1" ht="12.75">
      <c r="B5336" s="110"/>
    </row>
    <row r="5337" s="1" customFormat="1" ht="12.75">
      <c r="B5337" s="110"/>
    </row>
    <row r="5338" s="1" customFormat="1" ht="12.75">
      <c r="B5338" s="110"/>
    </row>
    <row r="5339" s="1" customFormat="1" ht="12.75">
      <c r="B5339" s="110"/>
    </row>
    <row r="5340" s="1" customFormat="1" ht="12.75">
      <c r="B5340" s="110"/>
    </row>
    <row r="5341" s="1" customFormat="1" ht="12.75">
      <c r="B5341" s="110"/>
    </row>
    <row r="5342" s="1" customFormat="1" ht="12.75">
      <c r="B5342" s="110"/>
    </row>
    <row r="5343" s="1" customFormat="1" ht="12.75">
      <c r="B5343" s="110"/>
    </row>
    <row r="5344" s="1" customFormat="1" ht="12.75">
      <c r="B5344" s="110"/>
    </row>
    <row r="5345" s="1" customFormat="1" ht="12.75">
      <c r="B5345" s="110"/>
    </row>
    <row r="5346" s="1" customFormat="1" ht="12.75">
      <c r="B5346" s="110"/>
    </row>
    <row r="5347" s="1" customFormat="1" ht="12.75">
      <c r="B5347" s="110"/>
    </row>
    <row r="5348" s="1" customFormat="1" ht="12.75">
      <c r="B5348" s="110"/>
    </row>
    <row r="5349" s="1" customFormat="1" ht="12.75">
      <c r="B5349" s="110"/>
    </row>
    <row r="5350" s="1" customFormat="1" ht="12.75">
      <c r="B5350" s="110"/>
    </row>
    <row r="5351" s="1" customFormat="1" ht="12.75">
      <c r="B5351" s="110"/>
    </row>
    <row r="5352" s="1" customFormat="1" ht="12.75">
      <c r="B5352" s="110"/>
    </row>
    <row r="5353" s="1" customFormat="1" ht="12.75">
      <c r="B5353" s="110"/>
    </row>
    <row r="5354" s="1" customFormat="1" ht="12.75">
      <c r="B5354" s="110"/>
    </row>
    <row r="5355" s="1" customFormat="1" ht="12.75">
      <c r="B5355" s="110"/>
    </row>
    <row r="5356" s="1" customFormat="1" ht="12.75">
      <c r="B5356" s="110"/>
    </row>
    <row r="5357" s="1" customFormat="1" ht="12.75">
      <c r="B5357" s="110"/>
    </row>
    <row r="5358" s="1" customFormat="1" ht="12.75">
      <c r="B5358" s="110"/>
    </row>
    <row r="5359" s="1" customFormat="1" ht="12.75">
      <c r="B5359" s="110"/>
    </row>
    <row r="5360" s="1" customFormat="1" ht="12.75">
      <c r="B5360" s="110"/>
    </row>
    <row r="5361" s="1" customFormat="1" ht="12.75">
      <c r="B5361" s="110"/>
    </row>
    <row r="5362" s="1" customFormat="1" ht="12.75">
      <c r="B5362" s="110"/>
    </row>
    <row r="5363" s="1" customFormat="1" ht="12.75">
      <c r="B5363" s="110"/>
    </row>
    <row r="5364" s="1" customFormat="1" ht="12.75">
      <c r="B5364" s="110"/>
    </row>
    <row r="5365" s="1" customFormat="1" ht="12.75">
      <c r="B5365" s="110"/>
    </row>
    <row r="5366" s="1" customFormat="1" ht="12.75">
      <c r="B5366" s="110"/>
    </row>
    <row r="5367" s="1" customFormat="1" ht="12.75">
      <c r="B5367" s="110"/>
    </row>
    <row r="5368" s="1" customFormat="1" ht="12.75">
      <c r="B5368" s="110"/>
    </row>
    <row r="5369" s="1" customFormat="1" ht="12.75">
      <c r="B5369" s="110"/>
    </row>
    <row r="5370" s="1" customFormat="1" ht="12.75">
      <c r="B5370" s="110"/>
    </row>
    <row r="5371" s="1" customFormat="1" ht="12.75">
      <c r="B5371" s="110"/>
    </row>
    <row r="5372" s="1" customFormat="1" ht="12.75">
      <c r="B5372" s="110"/>
    </row>
    <row r="5373" s="1" customFormat="1" ht="12.75">
      <c r="B5373" s="110"/>
    </row>
    <row r="5374" s="1" customFormat="1" ht="12.75">
      <c r="B5374" s="110"/>
    </row>
    <row r="5375" s="1" customFormat="1" ht="12.75">
      <c r="B5375" s="110"/>
    </row>
    <row r="5376" s="1" customFormat="1" ht="12.75">
      <c r="B5376" s="110"/>
    </row>
    <row r="5377" s="1" customFormat="1" ht="12.75">
      <c r="B5377" s="110"/>
    </row>
    <row r="5378" s="1" customFormat="1" ht="12.75">
      <c r="B5378" s="110"/>
    </row>
    <row r="5379" s="1" customFormat="1" ht="12.75">
      <c r="B5379" s="110"/>
    </row>
    <row r="5380" s="1" customFormat="1" ht="12.75">
      <c r="B5380" s="110"/>
    </row>
    <row r="5381" s="1" customFormat="1" ht="12.75">
      <c r="B5381" s="110"/>
    </row>
    <row r="5382" s="1" customFormat="1" ht="12.75">
      <c r="B5382" s="110"/>
    </row>
    <row r="5383" s="1" customFormat="1" ht="12.75">
      <c r="B5383" s="110"/>
    </row>
    <row r="5384" s="1" customFormat="1" ht="12.75">
      <c r="B5384" s="110"/>
    </row>
    <row r="5385" s="1" customFormat="1" ht="12.75">
      <c r="B5385" s="110"/>
    </row>
    <row r="5386" s="1" customFormat="1" ht="12.75">
      <c r="B5386" s="110"/>
    </row>
    <row r="5387" s="1" customFormat="1" ht="12.75">
      <c r="B5387" s="110"/>
    </row>
    <row r="5388" s="1" customFormat="1" ht="12.75">
      <c r="B5388" s="110"/>
    </row>
    <row r="5389" s="1" customFormat="1" ht="12.75">
      <c r="B5389" s="110"/>
    </row>
    <row r="5390" s="1" customFormat="1" ht="12.75">
      <c r="B5390" s="110"/>
    </row>
    <row r="5391" s="1" customFormat="1" ht="12.75">
      <c r="B5391" s="110"/>
    </row>
    <row r="5392" s="1" customFormat="1" ht="12.75">
      <c r="B5392" s="110"/>
    </row>
    <row r="5393" s="1" customFormat="1" ht="12.75">
      <c r="B5393" s="110"/>
    </row>
    <row r="5394" s="1" customFormat="1" ht="12.75">
      <c r="B5394" s="110"/>
    </row>
    <row r="5395" s="1" customFormat="1" ht="12.75">
      <c r="B5395" s="110"/>
    </row>
    <row r="5396" s="1" customFormat="1" ht="12.75">
      <c r="B5396" s="110"/>
    </row>
    <row r="5397" s="1" customFormat="1" ht="12.75">
      <c r="B5397" s="110"/>
    </row>
    <row r="5398" s="1" customFormat="1" ht="12.75">
      <c r="B5398" s="110"/>
    </row>
    <row r="5399" s="1" customFormat="1" ht="12.75">
      <c r="B5399" s="110"/>
    </row>
    <row r="5400" s="1" customFormat="1" ht="12.75">
      <c r="B5400" s="110"/>
    </row>
    <row r="5401" s="1" customFormat="1" ht="12.75">
      <c r="B5401" s="110"/>
    </row>
    <row r="5402" s="1" customFormat="1" ht="12.75">
      <c r="B5402" s="110"/>
    </row>
    <row r="5403" s="1" customFormat="1" ht="12.75">
      <c r="B5403" s="110"/>
    </row>
    <row r="5404" s="1" customFormat="1" ht="12.75">
      <c r="B5404" s="110"/>
    </row>
    <row r="5405" s="1" customFormat="1" ht="12.75">
      <c r="B5405" s="110"/>
    </row>
    <row r="5406" s="1" customFormat="1" ht="12.75">
      <c r="B5406" s="110"/>
    </row>
    <row r="5407" s="1" customFormat="1" ht="12.75">
      <c r="B5407" s="110"/>
    </row>
    <row r="5408" s="1" customFormat="1" ht="12.75">
      <c r="B5408" s="110"/>
    </row>
    <row r="5409" s="1" customFormat="1" ht="12.75">
      <c r="B5409" s="110"/>
    </row>
    <row r="5410" s="1" customFormat="1" ht="12.75">
      <c r="B5410" s="110"/>
    </row>
    <row r="5411" s="1" customFormat="1" ht="12.75">
      <c r="B5411" s="110"/>
    </row>
    <row r="5412" s="1" customFormat="1" ht="12.75">
      <c r="B5412" s="110"/>
    </row>
    <row r="5413" s="1" customFormat="1" ht="12.75">
      <c r="B5413" s="110"/>
    </row>
    <row r="5414" s="1" customFormat="1" ht="12.75">
      <c r="B5414" s="110"/>
    </row>
    <row r="5415" s="1" customFormat="1" ht="12.75">
      <c r="B5415" s="110"/>
    </row>
    <row r="5416" s="1" customFormat="1" ht="12.75">
      <c r="B5416" s="110"/>
    </row>
    <row r="5417" s="1" customFormat="1" ht="12.75">
      <c r="B5417" s="110"/>
    </row>
    <row r="5418" s="1" customFormat="1" ht="12.75">
      <c r="B5418" s="110"/>
    </row>
    <row r="5419" s="1" customFormat="1" ht="12.75">
      <c r="B5419" s="110"/>
    </row>
    <row r="5420" s="1" customFormat="1" ht="12.75">
      <c r="B5420" s="110"/>
    </row>
    <row r="5421" s="1" customFormat="1" ht="12.75">
      <c r="B5421" s="110"/>
    </row>
    <row r="5422" s="1" customFormat="1" ht="12.75">
      <c r="B5422" s="110"/>
    </row>
    <row r="5423" s="1" customFormat="1" ht="12.75">
      <c r="B5423" s="110"/>
    </row>
    <row r="5424" s="1" customFormat="1" ht="12.75">
      <c r="B5424" s="110"/>
    </row>
    <row r="5425" s="1" customFormat="1" ht="12.75">
      <c r="B5425" s="110"/>
    </row>
    <row r="5426" s="1" customFormat="1" ht="12.75">
      <c r="B5426" s="110"/>
    </row>
    <row r="5427" s="1" customFormat="1" ht="12.75">
      <c r="B5427" s="110"/>
    </row>
    <row r="5428" s="1" customFormat="1" ht="12.75">
      <c r="B5428" s="110"/>
    </row>
    <row r="5429" s="1" customFormat="1" ht="12.75">
      <c r="B5429" s="110"/>
    </row>
    <row r="5430" s="1" customFormat="1" ht="12.75">
      <c r="B5430" s="110"/>
    </row>
    <row r="5431" s="1" customFormat="1" ht="12.75">
      <c r="B5431" s="110"/>
    </row>
    <row r="5432" s="1" customFormat="1" ht="12.75">
      <c r="B5432" s="110"/>
    </row>
    <row r="5433" s="1" customFormat="1" ht="12.75">
      <c r="B5433" s="110"/>
    </row>
    <row r="5434" s="1" customFormat="1" ht="12.75">
      <c r="B5434" s="110"/>
    </row>
    <row r="5435" s="1" customFormat="1" ht="12.75">
      <c r="B5435" s="110"/>
    </row>
    <row r="5436" s="1" customFormat="1" ht="12.75">
      <c r="B5436" s="110"/>
    </row>
    <row r="5437" s="1" customFormat="1" ht="12.75">
      <c r="B5437" s="110"/>
    </row>
    <row r="5438" s="1" customFormat="1" ht="12.75">
      <c r="B5438" s="110"/>
    </row>
    <row r="5439" s="1" customFormat="1" ht="12.75">
      <c r="B5439" s="110"/>
    </row>
    <row r="5440" s="1" customFormat="1" ht="12.75">
      <c r="B5440" s="110"/>
    </row>
    <row r="5441" s="1" customFormat="1" ht="12.75">
      <c r="B5441" s="110"/>
    </row>
    <row r="5442" s="1" customFormat="1" ht="12.75">
      <c r="B5442" s="110"/>
    </row>
    <row r="5443" s="1" customFormat="1" ht="12.75">
      <c r="B5443" s="110"/>
    </row>
    <row r="5444" s="1" customFormat="1" ht="12.75">
      <c r="B5444" s="110"/>
    </row>
    <row r="5445" s="1" customFormat="1" ht="12.75">
      <c r="B5445" s="110"/>
    </row>
    <row r="5446" s="1" customFormat="1" ht="12.75">
      <c r="B5446" s="110"/>
    </row>
    <row r="5447" s="1" customFormat="1" ht="12.75">
      <c r="B5447" s="110"/>
    </row>
    <row r="5448" s="1" customFormat="1" ht="12.75">
      <c r="B5448" s="110"/>
    </row>
    <row r="5449" s="1" customFormat="1" ht="12.75">
      <c r="B5449" s="110"/>
    </row>
    <row r="5450" s="1" customFormat="1" ht="12.75">
      <c r="B5450" s="110"/>
    </row>
    <row r="5451" s="1" customFormat="1" ht="12.75">
      <c r="B5451" s="110"/>
    </row>
    <row r="5452" s="1" customFormat="1" ht="12.75">
      <c r="B5452" s="110"/>
    </row>
    <row r="5453" s="1" customFormat="1" ht="12.75">
      <c r="B5453" s="110"/>
    </row>
    <row r="5454" s="1" customFormat="1" ht="12.75">
      <c r="B5454" s="110"/>
    </row>
    <row r="5455" s="1" customFormat="1" ht="12.75">
      <c r="B5455" s="110"/>
    </row>
    <row r="5456" s="1" customFormat="1" ht="12.75">
      <c r="B5456" s="110"/>
    </row>
    <row r="5457" s="1" customFormat="1" ht="12.75">
      <c r="B5457" s="110"/>
    </row>
    <row r="5458" s="1" customFormat="1" ht="12.75">
      <c r="B5458" s="110"/>
    </row>
    <row r="5459" s="1" customFormat="1" ht="12.75">
      <c r="B5459" s="110"/>
    </row>
    <row r="5460" s="1" customFormat="1" ht="12.75">
      <c r="B5460" s="110"/>
    </row>
    <row r="5461" s="1" customFormat="1" ht="12.75">
      <c r="B5461" s="110"/>
    </row>
    <row r="5462" s="1" customFormat="1" ht="12.75">
      <c r="B5462" s="110"/>
    </row>
    <row r="5463" s="1" customFormat="1" ht="12.75">
      <c r="B5463" s="110"/>
    </row>
    <row r="5464" s="1" customFormat="1" ht="12.75">
      <c r="B5464" s="110"/>
    </row>
    <row r="5465" s="1" customFormat="1" ht="12.75">
      <c r="B5465" s="110"/>
    </row>
    <row r="5466" s="1" customFormat="1" ht="12.75">
      <c r="B5466" s="110"/>
    </row>
    <row r="5467" s="1" customFormat="1" ht="12.75">
      <c r="B5467" s="110"/>
    </row>
    <row r="5468" s="1" customFormat="1" ht="12.75">
      <c r="B5468" s="110"/>
    </row>
    <row r="5469" s="1" customFormat="1" ht="12.75">
      <c r="B5469" s="110"/>
    </row>
    <row r="5470" s="1" customFormat="1" ht="12.75">
      <c r="B5470" s="110"/>
    </row>
    <row r="5471" s="1" customFormat="1" ht="12.75">
      <c r="B5471" s="110"/>
    </row>
    <row r="5472" s="1" customFormat="1" ht="12.75">
      <c r="B5472" s="110"/>
    </row>
    <row r="5473" s="1" customFormat="1" ht="12.75">
      <c r="B5473" s="110"/>
    </row>
    <row r="5474" s="1" customFormat="1" ht="12.75">
      <c r="B5474" s="110"/>
    </row>
    <row r="5475" s="1" customFormat="1" ht="12.75">
      <c r="B5475" s="110"/>
    </row>
    <row r="5476" s="1" customFormat="1" ht="12.75">
      <c r="B5476" s="110"/>
    </row>
    <row r="5477" s="1" customFormat="1" ht="12.75">
      <c r="B5477" s="110"/>
    </row>
    <row r="5478" s="1" customFormat="1" ht="12.75">
      <c r="B5478" s="110"/>
    </row>
    <row r="5479" s="1" customFormat="1" ht="12.75">
      <c r="B5479" s="110"/>
    </row>
    <row r="5480" s="1" customFormat="1" ht="12.75">
      <c r="B5480" s="110"/>
    </row>
    <row r="5481" s="1" customFormat="1" ht="12.75">
      <c r="B5481" s="110"/>
    </row>
    <row r="5482" s="1" customFormat="1" ht="12.75">
      <c r="B5482" s="110"/>
    </row>
    <row r="5483" s="1" customFormat="1" ht="12.75">
      <c r="B5483" s="110"/>
    </row>
    <row r="5484" s="1" customFormat="1" ht="12.75">
      <c r="B5484" s="110"/>
    </row>
    <row r="5485" s="1" customFormat="1" ht="12.75">
      <c r="B5485" s="110"/>
    </row>
    <row r="5486" s="1" customFormat="1" ht="12.75">
      <c r="B5486" s="110"/>
    </row>
    <row r="5487" s="1" customFormat="1" ht="12.75">
      <c r="B5487" s="110"/>
    </row>
    <row r="5488" s="1" customFormat="1" ht="12.75">
      <c r="B5488" s="110"/>
    </row>
    <row r="5489" s="1" customFormat="1" ht="12.75">
      <c r="B5489" s="110"/>
    </row>
    <row r="5490" s="1" customFormat="1" ht="12.75">
      <c r="B5490" s="110"/>
    </row>
    <row r="5491" s="1" customFormat="1" ht="12.75">
      <c r="B5491" s="110"/>
    </row>
    <row r="5492" s="1" customFormat="1" ht="12.75">
      <c r="B5492" s="110"/>
    </row>
    <row r="5493" s="1" customFormat="1" ht="12.75">
      <c r="B5493" s="110"/>
    </row>
    <row r="5494" s="1" customFormat="1" ht="12.75">
      <c r="B5494" s="110"/>
    </row>
    <row r="5495" s="1" customFormat="1" ht="12.75">
      <c r="B5495" s="110"/>
    </row>
    <row r="5496" s="1" customFormat="1" ht="12.75">
      <c r="B5496" s="110"/>
    </row>
    <row r="5497" s="1" customFormat="1" ht="12.75">
      <c r="B5497" s="110"/>
    </row>
    <row r="5498" s="1" customFormat="1" ht="12.75">
      <c r="B5498" s="110"/>
    </row>
    <row r="5499" s="1" customFormat="1" ht="12.75">
      <c r="B5499" s="110"/>
    </row>
    <row r="5500" s="1" customFormat="1" ht="12.75">
      <c r="B5500" s="110"/>
    </row>
    <row r="5501" s="1" customFormat="1" ht="12.75">
      <c r="B5501" s="110"/>
    </row>
    <row r="5502" s="1" customFormat="1" ht="12.75">
      <c r="B5502" s="110"/>
    </row>
    <row r="5503" s="1" customFormat="1" ht="12.75">
      <c r="B5503" s="110"/>
    </row>
    <row r="5504" s="1" customFormat="1" ht="12.75">
      <c r="B5504" s="110"/>
    </row>
    <row r="5505" s="1" customFormat="1" ht="12.75">
      <c r="B5505" s="110"/>
    </row>
    <row r="5506" s="1" customFormat="1" ht="12.75">
      <c r="B5506" s="110"/>
    </row>
    <row r="5507" s="1" customFormat="1" ht="12.75">
      <c r="B5507" s="110"/>
    </row>
    <row r="5508" s="1" customFormat="1" ht="12.75">
      <c r="B5508" s="110"/>
    </row>
    <row r="5509" s="1" customFormat="1" ht="12.75">
      <c r="B5509" s="110"/>
    </row>
    <row r="5510" s="1" customFormat="1" ht="12.75">
      <c r="B5510" s="110"/>
    </row>
    <row r="5511" s="1" customFormat="1" ht="12.75">
      <c r="B5511" s="110"/>
    </row>
    <row r="5512" s="1" customFormat="1" ht="12.75">
      <c r="B5512" s="110"/>
    </row>
    <row r="5513" s="1" customFormat="1" ht="12.75">
      <c r="B5513" s="110"/>
    </row>
    <row r="5514" s="1" customFormat="1" ht="12.75">
      <c r="B5514" s="110"/>
    </row>
    <row r="5515" s="1" customFormat="1" ht="12.75">
      <c r="B5515" s="110"/>
    </row>
    <row r="5516" s="1" customFormat="1" ht="12.75">
      <c r="B5516" s="110"/>
    </row>
    <row r="5517" s="1" customFormat="1" ht="12.75">
      <c r="B5517" s="110"/>
    </row>
    <row r="5518" s="1" customFormat="1" ht="12.75">
      <c r="B5518" s="110"/>
    </row>
    <row r="5519" s="1" customFormat="1" ht="12.75">
      <c r="B5519" s="110"/>
    </row>
    <row r="5520" s="1" customFormat="1" ht="12.75">
      <c r="B5520" s="110"/>
    </row>
    <row r="5521" s="1" customFormat="1" ht="12.75">
      <c r="B5521" s="110"/>
    </row>
    <row r="5522" s="1" customFormat="1" ht="12.75">
      <c r="B5522" s="110"/>
    </row>
    <row r="5523" s="1" customFormat="1" ht="12.75">
      <c r="B5523" s="110"/>
    </row>
    <row r="5524" s="1" customFormat="1" ht="12.75">
      <c r="B5524" s="110"/>
    </row>
    <row r="5525" s="1" customFormat="1" ht="12.75">
      <c r="B5525" s="110"/>
    </row>
    <row r="5526" s="1" customFormat="1" ht="12.75">
      <c r="B5526" s="110"/>
    </row>
    <row r="5527" s="1" customFormat="1" ht="12.75">
      <c r="B5527" s="110"/>
    </row>
    <row r="5528" s="1" customFormat="1" ht="12.75">
      <c r="B5528" s="110"/>
    </row>
    <row r="5529" s="1" customFormat="1" ht="12.75">
      <c r="B5529" s="110"/>
    </row>
    <row r="5530" s="1" customFormat="1" ht="12.75">
      <c r="B5530" s="110"/>
    </row>
    <row r="5531" s="1" customFormat="1" ht="12.75">
      <c r="B5531" s="110"/>
    </row>
    <row r="5532" s="1" customFormat="1" ht="12.75">
      <c r="B5532" s="110"/>
    </row>
    <row r="5533" s="1" customFormat="1" ht="12.75">
      <c r="B5533" s="110"/>
    </row>
    <row r="5534" s="1" customFormat="1" ht="12.75">
      <c r="B5534" s="110"/>
    </row>
    <row r="5535" s="1" customFormat="1" ht="12.75">
      <c r="B5535" s="110"/>
    </row>
    <row r="5536" s="1" customFormat="1" ht="12.75">
      <c r="B5536" s="110"/>
    </row>
    <row r="5537" s="1" customFormat="1" ht="12.75">
      <c r="B5537" s="110"/>
    </row>
    <row r="5538" s="1" customFormat="1" ht="12.75">
      <c r="B5538" s="110"/>
    </row>
    <row r="5539" s="1" customFormat="1" ht="12.75">
      <c r="B5539" s="110"/>
    </row>
    <row r="5540" s="1" customFormat="1" ht="12.75">
      <c r="B5540" s="110"/>
    </row>
    <row r="5541" s="1" customFormat="1" ht="12.75">
      <c r="B5541" s="110"/>
    </row>
    <row r="5542" s="1" customFormat="1" ht="12.75">
      <c r="B5542" s="110"/>
    </row>
    <row r="5543" s="1" customFormat="1" ht="12.75">
      <c r="B5543" s="110"/>
    </row>
    <row r="5544" s="1" customFormat="1" ht="12.75">
      <c r="B5544" s="110"/>
    </row>
    <row r="5545" s="1" customFormat="1" ht="12.75">
      <c r="B5545" s="110"/>
    </row>
    <row r="5546" s="1" customFormat="1" ht="12.75">
      <c r="B5546" s="110"/>
    </row>
    <row r="5547" s="1" customFormat="1" ht="12.75">
      <c r="B5547" s="110"/>
    </row>
    <row r="5548" s="1" customFormat="1" ht="12.75">
      <c r="B5548" s="110"/>
    </row>
    <row r="5549" s="1" customFormat="1" ht="12.75">
      <c r="B5549" s="110"/>
    </row>
    <row r="5550" s="1" customFormat="1" ht="12.75">
      <c r="B5550" s="110"/>
    </row>
    <row r="5551" s="1" customFormat="1" ht="12.75">
      <c r="B5551" s="110"/>
    </row>
    <row r="5552" s="1" customFormat="1" ht="12.75">
      <c r="B5552" s="110"/>
    </row>
    <row r="5553" s="1" customFormat="1" ht="12.75">
      <c r="B5553" s="110"/>
    </row>
    <row r="5554" s="1" customFormat="1" ht="12.75">
      <c r="B5554" s="110"/>
    </row>
    <row r="5555" s="1" customFormat="1" ht="12.75">
      <c r="B5555" s="110"/>
    </row>
    <row r="5556" s="1" customFormat="1" ht="12.75">
      <c r="B5556" s="110"/>
    </row>
    <row r="5557" s="1" customFormat="1" ht="12.75">
      <c r="B5557" s="110"/>
    </row>
    <row r="5558" s="1" customFormat="1" ht="12.75">
      <c r="B5558" s="110"/>
    </row>
    <row r="5559" s="1" customFormat="1" ht="12.75">
      <c r="B5559" s="110"/>
    </row>
    <row r="5560" s="1" customFormat="1" ht="12.75">
      <c r="B5560" s="110"/>
    </row>
    <row r="5561" s="1" customFormat="1" ht="12.75">
      <c r="B5561" s="110"/>
    </row>
    <row r="5562" s="1" customFormat="1" ht="12.75">
      <c r="B5562" s="110"/>
    </row>
    <row r="5563" s="1" customFormat="1" ht="12.75">
      <c r="B5563" s="110"/>
    </row>
    <row r="5564" s="1" customFormat="1" ht="12.75">
      <c r="B5564" s="110"/>
    </row>
    <row r="5565" s="1" customFormat="1" ht="12.75">
      <c r="B5565" s="110"/>
    </row>
    <row r="5566" s="1" customFormat="1" ht="12.75">
      <c r="B5566" s="110"/>
    </row>
    <row r="5567" s="1" customFormat="1" ht="12.75">
      <c r="B5567" s="110"/>
    </row>
    <row r="5568" s="1" customFormat="1" ht="12.75">
      <c r="B5568" s="110"/>
    </row>
    <row r="5569" s="1" customFormat="1" ht="12.75">
      <c r="B5569" s="110"/>
    </row>
    <row r="5570" s="1" customFormat="1" ht="12.75">
      <c r="B5570" s="110"/>
    </row>
    <row r="5571" s="1" customFormat="1" ht="12.75">
      <c r="B5571" s="110"/>
    </row>
    <row r="5572" s="1" customFormat="1" ht="12.75">
      <c r="B5572" s="110"/>
    </row>
    <row r="5573" s="1" customFormat="1" ht="12.75">
      <c r="B5573" s="110"/>
    </row>
    <row r="5574" s="1" customFormat="1" ht="12.75">
      <c r="B5574" s="110"/>
    </row>
    <row r="5575" s="1" customFormat="1" ht="12.75">
      <c r="B5575" s="110"/>
    </row>
    <row r="5576" s="1" customFormat="1" ht="12.75">
      <c r="B5576" s="110"/>
    </row>
    <row r="5577" s="1" customFormat="1" ht="12.75">
      <c r="B5577" s="110"/>
    </row>
    <row r="5578" s="1" customFormat="1" ht="12.75">
      <c r="B5578" s="110"/>
    </row>
    <row r="5579" s="1" customFormat="1" ht="12.75">
      <c r="B5579" s="110"/>
    </row>
    <row r="5580" s="1" customFormat="1" ht="12.75">
      <c r="B5580" s="110"/>
    </row>
    <row r="5581" s="1" customFormat="1" ht="12.75">
      <c r="B5581" s="110"/>
    </row>
    <row r="5582" s="1" customFormat="1" ht="12.75">
      <c r="B5582" s="110"/>
    </row>
    <row r="5583" s="1" customFormat="1" ht="12.75">
      <c r="B5583" s="110"/>
    </row>
    <row r="5584" s="1" customFormat="1" ht="12.75">
      <c r="B5584" s="110"/>
    </row>
    <row r="5585" s="1" customFormat="1" ht="12.75">
      <c r="B5585" s="110"/>
    </row>
    <row r="5586" s="1" customFormat="1" ht="12.75">
      <c r="B5586" s="110"/>
    </row>
    <row r="5587" s="1" customFormat="1" ht="12.75">
      <c r="B5587" s="110"/>
    </row>
    <row r="5588" s="1" customFormat="1" ht="12.75">
      <c r="B5588" s="110"/>
    </row>
    <row r="5589" s="1" customFormat="1" ht="12.75">
      <c r="B5589" s="110"/>
    </row>
    <row r="5590" s="1" customFormat="1" ht="12.75">
      <c r="B5590" s="110"/>
    </row>
    <row r="5591" s="1" customFormat="1" ht="12.75">
      <c r="B5591" s="110"/>
    </row>
    <row r="5592" s="1" customFormat="1" ht="12.75">
      <c r="B5592" s="110"/>
    </row>
    <row r="5593" s="1" customFormat="1" ht="12.75">
      <c r="B5593" s="110"/>
    </row>
    <row r="5594" s="1" customFormat="1" ht="12.75">
      <c r="B5594" s="110"/>
    </row>
    <row r="5595" s="1" customFormat="1" ht="12.75">
      <c r="B5595" s="110"/>
    </row>
    <row r="5596" s="1" customFormat="1" ht="12.75">
      <c r="B5596" s="110"/>
    </row>
    <row r="5597" s="1" customFormat="1" ht="12.75">
      <c r="B5597" s="110"/>
    </row>
    <row r="5598" s="1" customFormat="1" ht="12.75">
      <c r="B5598" s="110"/>
    </row>
    <row r="5599" s="1" customFormat="1" ht="12.75">
      <c r="B5599" s="110"/>
    </row>
    <row r="5600" s="1" customFormat="1" ht="12.75">
      <c r="B5600" s="110"/>
    </row>
    <row r="5601" s="1" customFormat="1" ht="12.75">
      <c r="B5601" s="110"/>
    </row>
    <row r="5602" s="1" customFormat="1" ht="12.75">
      <c r="B5602" s="110"/>
    </row>
    <row r="5603" s="1" customFormat="1" ht="12.75">
      <c r="B5603" s="110"/>
    </row>
    <row r="5604" s="1" customFormat="1" ht="12.75">
      <c r="B5604" s="110"/>
    </row>
    <row r="5605" s="1" customFormat="1" ht="12.75">
      <c r="B5605" s="110"/>
    </row>
    <row r="5606" s="1" customFormat="1" ht="12.75">
      <c r="B5606" s="110"/>
    </row>
    <row r="5607" s="1" customFormat="1" ht="12.75">
      <c r="B5607" s="110"/>
    </row>
    <row r="5608" s="1" customFormat="1" ht="12.75">
      <c r="B5608" s="110"/>
    </row>
    <row r="5609" s="1" customFormat="1" ht="12.75">
      <c r="B5609" s="110"/>
    </row>
    <row r="5610" s="1" customFormat="1" ht="12.75">
      <c r="B5610" s="110"/>
    </row>
    <row r="5611" s="1" customFormat="1" ht="12.75">
      <c r="B5611" s="110"/>
    </row>
    <row r="5612" s="1" customFormat="1" ht="12.75">
      <c r="B5612" s="110"/>
    </row>
    <row r="5613" s="1" customFormat="1" ht="12.75">
      <c r="B5613" s="110"/>
    </row>
    <row r="5614" s="1" customFormat="1" ht="12.75">
      <c r="B5614" s="110"/>
    </row>
    <row r="5615" s="1" customFormat="1" ht="12.75">
      <c r="B5615" s="110"/>
    </row>
    <row r="5616" s="1" customFormat="1" ht="12.75">
      <c r="B5616" s="110"/>
    </row>
    <row r="5617" s="1" customFormat="1" ht="12.75">
      <c r="B5617" s="110"/>
    </row>
    <row r="5618" s="1" customFormat="1" ht="12.75">
      <c r="B5618" s="110"/>
    </row>
    <row r="5619" s="1" customFormat="1" ht="12.75">
      <c r="B5619" s="110"/>
    </row>
    <row r="5620" s="1" customFormat="1" ht="12.75">
      <c r="B5620" s="110"/>
    </row>
    <row r="5621" s="1" customFormat="1" ht="12.75">
      <c r="B5621" s="110"/>
    </row>
    <row r="5622" s="1" customFormat="1" ht="12.75">
      <c r="B5622" s="110"/>
    </row>
    <row r="5623" s="1" customFormat="1" ht="12.75">
      <c r="B5623" s="110"/>
    </row>
    <row r="5624" s="1" customFormat="1" ht="12.75">
      <c r="B5624" s="110"/>
    </row>
    <row r="5625" s="1" customFormat="1" ht="12.75">
      <c r="B5625" s="110"/>
    </row>
    <row r="5626" s="1" customFormat="1" ht="12.75">
      <c r="B5626" s="110"/>
    </row>
    <row r="5627" s="1" customFormat="1" ht="12.75">
      <c r="B5627" s="110"/>
    </row>
    <row r="5628" s="1" customFormat="1" ht="12.75">
      <c r="B5628" s="110"/>
    </row>
    <row r="5629" s="1" customFormat="1" ht="12.75">
      <c r="B5629" s="110"/>
    </row>
    <row r="5630" s="1" customFormat="1" ht="12.75">
      <c r="B5630" s="110"/>
    </row>
    <row r="5631" s="1" customFormat="1" ht="12.75">
      <c r="B5631" s="110"/>
    </row>
    <row r="5632" s="1" customFormat="1" ht="12.75">
      <c r="B5632" s="110"/>
    </row>
    <row r="5633" s="1" customFormat="1" ht="12.75">
      <c r="B5633" s="110"/>
    </row>
    <row r="5634" s="1" customFormat="1" ht="12.75">
      <c r="B5634" s="110"/>
    </row>
    <row r="5635" s="1" customFormat="1" ht="12.75">
      <c r="B5635" s="110"/>
    </row>
    <row r="5636" s="1" customFormat="1" ht="12.75">
      <c r="B5636" s="110"/>
    </row>
    <row r="5637" s="1" customFormat="1" ht="12.75">
      <c r="B5637" s="110"/>
    </row>
    <row r="5638" s="1" customFormat="1" ht="12.75">
      <c r="B5638" s="110"/>
    </row>
    <row r="5639" s="1" customFormat="1" ht="12.75">
      <c r="B5639" s="110"/>
    </row>
    <row r="5640" s="1" customFormat="1" ht="12.75">
      <c r="B5640" s="110"/>
    </row>
    <row r="5641" s="1" customFormat="1" ht="12.75">
      <c r="B5641" s="110"/>
    </row>
    <row r="5642" s="1" customFormat="1" ht="12.75">
      <c r="B5642" s="110"/>
    </row>
    <row r="5643" s="1" customFormat="1" ht="12.75">
      <c r="B5643" s="110"/>
    </row>
    <row r="5644" s="1" customFormat="1" ht="12.75">
      <c r="B5644" s="110"/>
    </row>
    <row r="5645" s="1" customFormat="1" ht="12.75">
      <c r="B5645" s="110"/>
    </row>
    <row r="5646" s="1" customFormat="1" ht="12.75">
      <c r="B5646" s="110"/>
    </row>
    <row r="5647" s="1" customFormat="1" ht="12.75">
      <c r="B5647" s="110"/>
    </row>
    <row r="5648" s="1" customFormat="1" ht="12.75">
      <c r="B5648" s="110"/>
    </row>
    <row r="5649" s="1" customFormat="1" ht="12.75">
      <c r="B5649" s="110"/>
    </row>
    <row r="5650" s="1" customFormat="1" ht="12.75">
      <c r="B5650" s="110"/>
    </row>
    <row r="5651" s="1" customFormat="1" ht="12.75">
      <c r="B5651" s="110"/>
    </row>
    <row r="5652" s="1" customFormat="1" ht="12.75">
      <c r="B5652" s="110"/>
    </row>
    <row r="5653" s="1" customFormat="1" ht="12.75">
      <c r="B5653" s="110"/>
    </row>
    <row r="5654" s="1" customFormat="1" ht="12.75">
      <c r="B5654" s="110"/>
    </row>
    <row r="5655" s="1" customFormat="1" ht="12.75">
      <c r="B5655" s="110"/>
    </row>
    <row r="5656" s="1" customFormat="1" ht="12.75">
      <c r="B5656" s="110"/>
    </row>
    <row r="5657" s="1" customFormat="1" ht="12.75">
      <c r="B5657" s="110"/>
    </row>
    <row r="5658" s="1" customFormat="1" ht="12.75">
      <c r="B5658" s="110"/>
    </row>
    <row r="5659" s="1" customFormat="1" ht="12.75">
      <c r="B5659" s="110"/>
    </row>
    <row r="5660" s="1" customFormat="1" ht="12.75">
      <c r="B5660" s="110"/>
    </row>
    <row r="5661" s="1" customFormat="1" ht="12.75">
      <c r="B5661" s="110"/>
    </row>
    <row r="5662" s="1" customFormat="1" ht="12.75">
      <c r="B5662" s="110"/>
    </row>
    <row r="5663" s="1" customFormat="1" ht="12.75">
      <c r="B5663" s="110"/>
    </row>
    <row r="5664" s="1" customFormat="1" ht="12.75">
      <c r="B5664" s="110"/>
    </row>
    <row r="5665" s="1" customFormat="1" ht="12.75">
      <c r="B5665" s="110"/>
    </row>
    <row r="5666" s="1" customFormat="1" ht="12.75">
      <c r="B5666" s="110"/>
    </row>
    <row r="5667" s="1" customFormat="1" ht="12.75">
      <c r="B5667" s="110"/>
    </row>
    <row r="5668" s="1" customFormat="1" ht="12.75">
      <c r="B5668" s="110"/>
    </row>
    <row r="5669" s="1" customFormat="1" ht="12.75">
      <c r="B5669" s="110"/>
    </row>
    <row r="5670" s="1" customFormat="1" ht="12.75">
      <c r="B5670" s="110"/>
    </row>
    <row r="5671" s="1" customFormat="1" ht="12.75">
      <c r="B5671" s="110"/>
    </row>
    <row r="5672" s="1" customFormat="1" ht="12.75">
      <c r="B5672" s="110"/>
    </row>
    <row r="5673" s="1" customFormat="1" ht="12.75">
      <c r="B5673" s="110"/>
    </row>
    <row r="5674" s="1" customFormat="1" ht="12.75">
      <c r="B5674" s="110"/>
    </row>
    <row r="5675" s="1" customFormat="1" ht="12.75">
      <c r="B5675" s="110"/>
    </row>
    <row r="5676" s="1" customFormat="1" ht="12.75">
      <c r="B5676" s="110"/>
    </row>
    <row r="5677" s="1" customFormat="1" ht="12.75">
      <c r="B5677" s="110"/>
    </row>
    <row r="5678" s="1" customFormat="1" ht="12.75">
      <c r="B5678" s="110"/>
    </row>
    <row r="5679" s="1" customFormat="1" ht="12.75">
      <c r="B5679" s="110"/>
    </row>
    <row r="5680" s="1" customFormat="1" ht="12.75">
      <c r="B5680" s="110"/>
    </row>
    <row r="5681" s="1" customFormat="1" ht="12.75">
      <c r="B5681" s="110"/>
    </row>
    <row r="5682" s="1" customFormat="1" ht="12.75">
      <c r="B5682" s="110"/>
    </row>
    <row r="5683" s="1" customFormat="1" ht="12.75">
      <c r="B5683" s="110"/>
    </row>
    <row r="5684" s="1" customFormat="1" ht="12.75">
      <c r="B5684" s="110"/>
    </row>
    <row r="5685" s="1" customFormat="1" ht="12.75">
      <c r="B5685" s="110"/>
    </row>
    <row r="5686" s="1" customFormat="1" ht="12.75">
      <c r="B5686" s="110"/>
    </row>
    <row r="5687" s="1" customFormat="1" ht="12.75">
      <c r="B5687" s="110"/>
    </row>
    <row r="5688" s="1" customFormat="1" ht="12.75">
      <c r="B5688" s="110"/>
    </row>
    <row r="5689" s="1" customFormat="1" ht="12.75">
      <c r="B5689" s="110"/>
    </row>
    <row r="5690" s="1" customFormat="1" ht="12.75">
      <c r="B5690" s="110"/>
    </row>
    <row r="5691" s="1" customFormat="1" ht="12.75">
      <c r="B5691" s="110"/>
    </row>
    <row r="5692" s="1" customFormat="1" ht="12.75">
      <c r="B5692" s="110"/>
    </row>
    <row r="5693" s="1" customFormat="1" ht="12.75">
      <c r="B5693" s="110"/>
    </row>
    <row r="5694" s="1" customFormat="1" ht="12.75">
      <c r="B5694" s="110"/>
    </row>
    <row r="5695" s="1" customFormat="1" ht="12.75">
      <c r="B5695" s="110"/>
    </row>
    <row r="5696" s="1" customFormat="1" ht="12.75">
      <c r="B5696" s="110"/>
    </row>
    <row r="5697" s="1" customFormat="1" ht="12.75">
      <c r="B5697" s="110"/>
    </row>
    <row r="5698" s="1" customFormat="1" ht="12.75">
      <c r="B5698" s="110"/>
    </row>
    <row r="5699" s="1" customFormat="1" ht="12.75">
      <c r="B5699" s="110"/>
    </row>
    <row r="5700" s="1" customFormat="1" ht="12.75">
      <c r="B5700" s="110"/>
    </row>
    <row r="5701" s="1" customFormat="1" ht="12.75">
      <c r="B5701" s="110"/>
    </row>
    <row r="5702" s="1" customFormat="1" ht="12.75">
      <c r="B5702" s="110"/>
    </row>
    <row r="5703" s="1" customFormat="1" ht="12.75">
      <c r="B5703" s="110"/>
    </row>
    <row r="5704" s="1" customFormat="1" ht="12.75">
      <c r="B5704" s="110"/>
    </row>
    <row r="5705" s="1" customFormat="1" ht="12.75">
      <c r="B5705" s="110"/>
    </row>
    <row r="5706" s="1" customFormat="1" ht="12.75">
      <c r="B5706" s="110"/>
    </row>
    <row r="5707" s="1" customFormat="1" ht="12.75">
      <c r="B5707" s="110"/>
    </row>
    <row r="5708" s="1" customFormat="1" ht="12.75">
      <c r="B5708" s="110"/>
    </row>
    <row r="5709" s="1" customFormat="1" ht="12.75">
      <c r="B5709" s="110"/>
    </row>
    <row r="5710" s="1" customFormat="1" ht="12.75">
      <c r="B5710" s="110"/>
    </row>
    <row r="5711" s="1" customFormat="1" ht="12.75">
      <c r="B5711" s="110"/>
    </row>
    <row r="5712" s="1" customFormat="1" ht="12.75">
      <c r="B5712" s="110"/>
    </row>
    <row r="5713" s="1" customFormat="1" ht="12.75">
      <c r="B5713" s="110"/>
    </row>
    <row r="5714" s="1" customFormat="1" ht="12.75">
      <c r="B5714" s="110"/>
    </row>
    <row r="5715" s="1" customFormat="1" ht="12.75">
      <c r="B5715" s="110"/>
    </row>
    <row r="5716" s="1" customFormat="1" ht="12.75">
      <c r="B5716" s="110"/>
    </row>
    <row r="5717" s="1" customFormat="1" ht="12.75">
      <c r="B5717" s="110"/>
    </row>
    <row r="5718" s="1" customFormat="1" ht="12.75">
      <c r="B5718" s="110"/>
    </row>
    <row r="5719" s="1" customFormat="1" ht="12.75">
      <c r="B5719" s="110"/>
    </row>
    <row r="5720" s="1" customFormat="1" ht="12.75">
      <c r="B5720" s="110"/>
    </row>
    <row r="5721" s="1" customFormat="1" ht="12.75">
      <c r="B5721" s="110"/>
    </row>
    <row r="5722" s="1" customFormat="1" ht="12.75">
      <c r="B5722" s="110"/>
    </row>
    <row r="5723" s="1" customFormat="1" ht="12.75">
      <c r="B5723" s="110"/>
    </row>
    <row r="5724" s="1" customFormat="1" ht="12.75">
      <c r="B5724" s="110"/>
    </row>
    <row r="5725" s="1" customFormat="1" ht="12.75">
      <c r="B5725" s="110"/>
    </row>
    <row r="5726" s="1" customFormat="1" ht="12.75">
      <c r="B5726" s="110"/>
    </row>
    <row r="5727" s="1" customFormat="1" ht="12.75">
      <c r="B5727" s="110"/>
    </row>
    <row r="5728" s="1" customFormat="1" ht="12.75">
      <c r="B5728" s="110"/>
    </row>
    <row r="5729" s="1" customFormat="1" ht="12.75">
      <c r="B5729" s="110"/>
    </row>
    <row r="5730" s="1" customFormat="1" ht="12.75">
      <c r="B5730" s="110"/>
    </row>
    <row r="5731" s="1" customFormat="1" ht="12.75">
      <c r="B5731" s="110"/>
    </row>
    <row r="5732" s="1" customFormat="1" ht="12.75">
      <c r="B5732" s="110"/>
    </row>
    <row r="5733" s="1" customFormat="1" ht="12.75">
      <c r="B5733" s="110"/>
    </row>
    <row r="5734" s="1" customFormat="1" ht="12.75">
      <c r="B5734" s="110"/>
    </row>
    <row r="5735" s="1" customFormat="1" ht="12.75">
      <c r="B5735" s="110"/>
    </row>
    <row r="5736" s="1" customFormat="1" ht="12.75">
      <c r="B5736" s="110"/>
    </row>
    <row r="5737" s="1" customFormat="1" ht="12.75">
      <c r="B5737" s="110"/>
    </row>
    <row r="5738" s="1" customFormat="1" ht="12.75">
      <c r="B5738" s="110"/>
    </row>
    <row r="5739" s="1" customFormat="1" ht="12.75">
      <c r="B5739" s="110"/>
    </row>
    <row r="5740" s="1" customFormat="1" ht="12.75">
      <c r="B5740" s="110"/>
    </row>
    <row r="5741" s="1" customFormat="1" ht="12.75">
      <c r="B5741" s="110"/>
    </row>
    <row r="5742" s="1" customFormat="1" ht="12.75">
      <c r="B5742" s="110"/>
    </row>
    <row r="5743" s="1" customFormat="1" ht="12.75">
      <c r="B5743" s="110"/>
    </row>
    <row r="5744" s="1" customFormat="1" ht="12.75">
      <c r="B5744" s="110"/>
    </row>
    <row r="5745" s="1" customFormat="1" ht="12.75">
      <c r="B5745" s="110"/>
    </row>
    <row r="5746" s="1" customFormat="1" ht="12.75">
      <c r="B5746" s="110"/>
    </row>
    <row r="5747" s="1" customFormat="1" ht="12.75">
      <c r="B5747" s="110"/>
    </row>
    <row r="5748" s="1" customFormat="1" ht="12.75">
      <c r="B5748" s="110"/>
    </row>
    <row r="5749" s="1" customFormat="1" ht="12.75">
      <c r="B5749" s="110"/>
    </row>
    <row r="5750" s="1" customFormat="1" ht="12.75">
      <c r="B5750" s="110"/>
    </row>
    <row r="5751" s="1" customFormat="1" ht="12.75">
      <c r="B5751" s="110"/>
    </row>
    <row r="5752" s="1" customFormat="1" ht="12.75">
      <c r="B5752" s="110"/>
    </row>
    <row r="5753" s="1" customFormat="1" ht="12.75">
      <c r="B5753" s="110"/>
    </row>
    <row r="5754" s="1" customFormat="1" ht="12.75">
      <c r="B5754" s="110"/>
    </row>
    <row r="5755" s="1" customFormat="1" ht="12.75">
      <c r="B5755" s="110"/>
    </row>
    <row r="5756" s="1" customFormat="1" ht="12.75">
      <c r="B5756" s="110"/>
    </row>
    <row r="5757" s="1" customFormat="1" ht="12.75">
      <c r="B5757" s="110"/>
    </row>
    <row r="5758" s="1" customFormat="1" ht="12.75">
      <c r="B5758" s="110"/>
    </row>
    <row r="5759" s="1" customFormat="1" ht="12.75">
      <c r="B5759" s="110"/>
    </row>
    <row r="5760" s="1" customFormat="1" ht="12.75">
      <c r="B5760" s="110"/>
    </row>
    <row r="5761" s="1" customFormat="1" ht="12.75">
      <c r="B5761" s="110"/>
    </row>
    <row r="5762" s="1" customFormat="1" ht="12.75">
      <c r="B5762" s="110"/>
    </row>
    <row r="5763" s="1" customFormat="1" ht="12.75">
      <c r="B5763" s="110"/>
    </row>
    <row r="5764" s="1" customFormat="1" ht="12.75">
      <c r="B5764" s="110"/>
    </row>
    <row r="5765" s="1" customFormat="1" ht="12.75">
      <c r="B5765" s="110"/>
    </row>
    <row r="5766" s="1" customFormat="1" ht="12.75">
      <c r="B5766" s="110"/>
    </row>
    <row r="5767" s="1" customFormat="1" ht="12.75">
      <c r="B5767" s="110"/>
    </row>
    <row r="5768" s="1" customFormat="1" ht="12.75">
      <c r="B5768" s="110"/>
    </row>
    <row r="5769" s="1" customFormat="1" ht="12.75">
      <c r="B5769" s="110"/>
    </row>
    <row r="5770" s="1" customFormat="1" ht="12.75">
      <c r="B5770" s="110"/>
    </row>
    <row r="5771" s="1" customFormat="1" ht="12.75">
      <c r="B5771" s="110"/>
    </row>
    <row r="5772" s="1" customFormat="1" ht="12.75">
      <c r="B5772" s="110"/>
    </row>
    <row r="5773" s="1" customFormat="1" ht="12.75">
      <c r="B5773" s="110"/>
    </row>
    <row r="5774" s="1" customFormat="1" ht="12.75">
      <c r="B5774" s="110"/>
    </row>
    <row r="5775" s="1" customFormat="1" ht="12.75">
      <c r="B5775" s="110"/>
    </row>
    <row r="5776" s="1" customFormat="1" ht="12.75">
      <c r="B5776" s="110"/>
    </row>
    <row r="5777" s="1" customFormat="1" ht="12.75">
      <c r="B5777" s="110"/>
    </row>
    <row r="5778" s="1" customFormat="1" ht="12.75">
      <c r="B5778" s="110"/>
    </row>
    <row r="5779" s="1" customFormat="1" ht="12.75">
      <c r="B5779" s="110"/>
    </row>
    <row r="5780" s="1" customFormat="1" ht="12.75">
      <c r="B5780" s="110"/>
    </row>
    <row r="5781" s="1" customFormat="1" ht="12.75">
      <c r="B5781" s="110"/>
    </row>
    <row r="5782" s="1" customFormat="1" ht="12.75">
      <c r="B5782" s="110"/>
    </row>
    <row r="5783" s="1" customFormat="1" ht="12.75">
      <c r="B5783" s="110"/>
    </row>
    <row r="5784" s="1" customFormat="1" ht="12.75">
      <c r="B5784" s="110"/>
    </row>
    <row r="5785" s="1" customFormat="1" ht="12.75">
      <c r="B5785" s="110"/>
    </row>
    <row r="5786" s="1" customFormat="1" ht="12.75">
      <c r="B5786" s="110"/>
    </row>
    <row r="5787" s="1" customFormat="1" ht="12.75">
      <c r="B5787" s="110"/>
    </row>
    <row r="5788" s="1" customFormat="1" ht="12.75">
      <c r="B5788" s="110"/>
    </row>
    <row r="5789" s="1" customFormat="1" ht="12.75">
      <c r="B5789" s="110"/>
    </row>
    <row r="5790" s="1" customFormat="1" ht="12.75">
      <c r="B5790" s="110"/>
    </row>
    <row r="5791" s="1" customFormat="1" ht="12.75">
      <c r="B5791" s="110"/>
    </row>
    <row r="5792" s="1" customFormat="1" ht="12.75">
      <c r="B5792" s="110"/>
    </row>
    <row r="5793" s="1" customFormat="1" ht="12.75">
      <c r="B5793" s="110"/>
    </row>
    <row r="5794" s="1" customFormat="1" ht="12.75">
      <c r="B5794" s="110"/>
    </row>
    <row r="5795" s="1" customFormat="1" ht="12.75">
      <c r="B5795" s="110"/>
    </row>
    <row r="5796" s="1" customFormat="1" ht="12.75">
      <c r="B5796" s="110"/>
    </row>
    <row r="5797" s="1" customFormat="1" ht="12.75">
      <c r="B5797" s="110"/>
    </row>
    <row r="5798" s="1" customFormat="1" ht="12.75">
      <c r="B5798" s="110"/>
    </row>
    <row r="5799" s="1" customFormat="1" ht="12.75">
      <c r="B5799" s="110"/>
    </row>
    <row r="5800" s="1" customFormat="1" ht="12.75">
      <c r="B5800" s="110"/>
    </row>
    <row r="5801" s="1" customFormat="1" ht="12.75">
      <c r="B5801" s="110"/>
    </row>
    <row r="5802" s="1" customFormat="1" ht="12.75">
      <c r="B5802" s="110"/>
    </row>
    <row r="5803" s="1" customFormat="1" ht="12.75">
      <c r="B5803" s="110"/>
    </row>
    <row r="5804" s="1" customFormat="1" ht="12.75">
      <c r="B5804" s="110"/>
    </row>
    <row r="5805" s="1" customFormat="1" ht="12.75">
      <c r="B5805" s="110"/>
    </row>
    <row r="5806" s="1" customFormat="1" ht="12.75">
      <c r="B5806" s="110"/>
    </row>
    <row r="5807" s="1" customFormat="1" ht="12.75">
      <c r="B5807" s="110"/>
    </row>
    <row r="5808" s="1" customFormat="1" ht="12.75">
      <c r="B5808" s="110"/>
    </row>
    <row r="5809" s="1" customFormat="1" ht="12.75">
      <c r="B5809" s="110"/>
    </row>
    <row r="5810" s="1" customFormat="1" ht="12.75">
      <c r="B5810" s="110"/>
    </row>
    <row r="5811" s="1" customFormat="1" ht="12.75">
      <c r="B5811" s="110"/>
    </row>
    <row r="5812" s="1" customFormat="1" ht="12.75">
      <c r="B5812" s="110"/>
    </row>
    <row r="5813" s="1" customFormat="1" ht="12.75">
      <c r="B5813" s="110"/>
    </row>
    <row r="5814" s="1" customFormat="1" ht="12.75">
      <c r="B5814" s="110"/>
    </row>
    <row r="5815" s="1" customFormat="1" ht="12.75">
      <c r="B5815" s="110"/>
    </row>
    <row r="5816" s="1" customFormat="1" ht="12.75">
      <c r="B5816" s="110"/>
    </row>
    <row r="5817" s="1" customFormat="1" ht="12.75">
      <c r="B5817" s="110"/>
    </row>
    <row r="5818" s="1" customFormat="1" ht="12.75">
      <c r="B5818" s="110"/>
    </row>
    <row r="5819" s="1" customFormat="1" ht="12.75">
      <c r="B5819" s="110"/>
    </row>
    <row r="5820" s="1" customFormat="1" ht="12.75">
      <c r="B5820" s="110"/>
    </row>
    <row r="5821" s="1" customFormat="1" ht="12.75">
      <c r="B5821" s="110"/>
    </row>
    <row r="5822" s="1" customFormat="1" ht="12.75">
      <c r="B5822" s="110"/>
    </row>
    <row r="5823" s="1" customFormat="1" ht="12.75">
      <c r="B5823" s="110"/>
    </row>
    <row r="5824" s="1" customFormat="1" ht="12.75">
      <c r="B5824" s="110"/>
    </row>
    <row r="5825" s="1" customFormat="1" ht="12.75">
      <c r="B5825" s="110"/>
    </row>
    <row r="5826" s="1" customFormat="1" ht="12.75">
      <c r="B5826" s="110"/>
    </row>
    <row r="5827" s="1" customFormat="1" ht="12.75">
      <c r="B5827" s="110"/>
    </row>
    <row r="5828" s="1" customFormat="1" ht="12.75">
      <c r="B5828" s="110"/>
    </row>
    <row r="5829" s="1" customFormat="1" ht="12.75">
      <c r="B5829" s="110"/>
    </row>
    <row r="5830" s="1" customFormat="1" ht="12.75">
      <c r="B5830" s="110"/>
    </row>
    <row r="5831" s="1" customFormat="1" ht="12.75">
      <c r="B5831" s="110"/>
    </row>
    <row r="5832" s="1" customFormat="1" ht="12.75">
      <c r="B5832" s="110"/>
    </row>
    <row r="5833" s="1" customFormat="1" ht="12.75">
      <c r="B5833" s="110"/>
    </row>
    <row r="5834" s="1" customFormat="1" ht="12.75">
      <c r="B5834" s="110"/>
    </row>
    <row r="5835" s="1" customFormat="1" ht="12.75">
      <c r="B5835" s="110"/>
    </row>
    <row r="5836" s="1" customFormat="1" ht="12.75">
      <c r="B5836" s="110"/>
    </row>
    <row r="5837" s="1" customFormat="1" ht="12.75">
      <c r="B5837" s="110"/>
    </row>
    <row r="5838" s="1" customFormat="1" ht="12.75">
      <c r="B5838" s="110"/>
    </row>
    <row r="5839" s="1" customFormat="1" ht="12.75">
      <c r="B5839" s="110"/>
    </row>
    <row r="5840" s="1" customFormat="1" ht="12.75">
      <c r="B5840" s="110"/>
    </row>
    <row r="5841" s="1" customFormat="1" ht="12.75">
      <c r="B5841" s="110"/>
    </row>
    <row r="5842" s="1" customFormat="1" ht="12.75">
      <c r="B5842" s="110"/>
    </row>
    <row r="5843" s="1" customFormat="1" ht="12.75">
      <c r="B5843" s="110"/>
    </row>
    <row r="5844" s="1" customFormat="1" ht="12.75">
      <c r="B5844" s="110"/>
    </row>
    <row r="5845" s="1" customFormat="1" ht="12.75">
      <c r="B5845" s="110"/>
    </row>
    <row r="5846" s="1" customFormat="1" ht="12.75">
      <c r="B5846" s="110"/>
    </row>
    <row r="5847" s="1" customFormat="1" ht="12.75">
      <c r="B5847" s="110"/>
    </row>
    <row r="5848" s="1" customFormat="1" ht="12.75">
      <c r="B5848" s="110"/>
    </row>
    <row r="5849" s="1" customFormat="1" ht="12.75">
      <c r="B5849" s="110"/>
    </row>
    <row r="5850" s="1" customFormat="1" ht="12.75">
      <c r="B5850" s="110"/>
    </row>
    <row r="5851" s="1" customFormat="1" ht="12.75">
      <c r="B5851" s="110"/>
    </row>
    <row r="5852" s="1" customFormat="1" ht="12.75">
      <c r="B5852" s="110"/>
    </row>
    <row r="5853" s="1" customFormat="1" ht="12.75">
      <c r="B5853" s="110"/>
    </row>
    <row r="5854" s="1" customFormat="1" ht="12.75">
      <c r="B5854" s="110"/>
    </row>
    <row r="5855" s="1" customFormat="1" ht="12.75">
      <c r="B5855" s="110"/>
    </row>
    <row r="5856" s="1" customFormat="1" ht="12.75">
      <c r="B5856" s="110"/>
    </row>
    <row r="5857" s="1" customFormat="1" ht="12.75">
      <c r="B5857" s="110"/>
    </row>
    <row r="5858" s="1" customFormat="1" ht="12.75">
      <c r="B5858" s="110"/>
    </row>
    <row r="5859" s="1" customFormat="1" ht="12.75">
      <c r="B5859" s="110"/>
    </row>
    <row r="5860" s="1" customFormat="1" ht="12.75">
      <c r="B5860" s="110"/>
    </row>
    <row r="5861" s="1" customFormat="1" ht="12.75">
      <c r="B5861" s="110"/>
    </row>
    <row r="5862" s="1" customFormat="1" ht="12.75">
      <c r="B5862" s="110"/>
    </row>
    <row r="5863" s="1" customFormat="1" ht="12.75">
      <c r="B5863" s="110"/>
    </row>
    <row r="5864" s="1" customFormat="1" ht="12.75">
      <c r="B5864" s="110"/>
    </row>
    <row r="5865" s="1" customFormat="1" ht="12.75">
      <c r="B5865" s="110"/>
    </row>
    <row r="5866" s="1" customFormat="1" ht="12.75">
      <c r="B5866" s="110"/>
    </row>
    <row r="5867" s="1" customFormat="1" ht="12.75">
      <c r="B5867" s="110"/>
    </row>
    <row r="5868" s="1" customFormat="1" ht="12.75">
      <c r="B5868" s="110"/>
    </row>
    <row r="5869" s="1" customFormat="1" ht="12.75">
      <c r="B5869" s="110"/>
    </row>
    <row r="5870" s="1" customFormat="1" ht="12.75">
      <c r="B5870" s="110"/>
    </row>
    <row r="5871" s="1" customFormat="1" ht="12.75">
      <c r="B5871" s="110"/>
    </row>
    <row r="5872" s="1" customFormat="1" ht="12.75">
      <c r="B5872" s="110"/>
    </row>
    <row r="5873" s="1" customFormat="1" ht="12.75">
      <c r="B5873" s="110"/>
    </row>
    <row r="5874" s="1" customFormat="1" ht="12.75">
      <c r="B5874" s="110"/>
    </row>
    <row r="5875" s="1" customFormat="1" ht="12.75">
      <c r="B5875" s="110"/>
    </row>
    <row r="5876" s="1" customFormat="1" ht="12.75">
      <c r="B5876" s="110"/>
    </row>
    <row r="5877" s="1" customFormat="1" ht="12.75">
      <c r="B5877" s="110"/>
    </row>
    <row r="5878" s="1" customFormat="1" ht="12.75">
      <c r="B5878" s="110"/>
    </row>
    <row r="5879" s="1" customFormat="1" ht="12.75">
      <c r="B5879" s="110"/>
    </row>
    <row r="5880" s="1" customFormat="1" ht="12.75">
      <c r="B5880" s="110"/>
    </row>
    <row r="5881" s="1" customFormat="1" ht="12.75">
      <c r="B5881" s="110"/>
    </row>
    <row r="5882" s="1" customFormat="1" ht="12.75">
      <c r="B5882" s="110"/>
    </row>
    <row r="5883" s="1" customFormat="1" ht="12.75">
      <c r="B5883" s="110"/>
    </row>
    <row r="5884" s="1" customFormat="1" ht="12.75">
      <c r="B5884" s="110"/>
    </row>
    <row r="5885" s="1" customFormat="1" ht="12.75">
      <c r="B5885" s="110"/>
    </row>
    <row r="5886" s="1" customFormat="1" ht="12.75">
      <c r="B5886" s="110"/>
    </row>
    <row r="5887" s="1" customFormat="1" ht="12.75">
      <c r="B5887" s="110"/>
    </row>
    <row r="5888" s="1" customFormat="1" ht="12.75">
      <c r="B5888" s="110"/>
    </row>
    <row r="5889" s="1" customFormat="1" ht="12.75">
      <c r="B5889" s="110"/>
    </row>
    <row r="5890" s="1" customFormat="1" ht="12.75">
      <c r="B5890" s="110"/>
    </row>
    <row r="5891" s="1" customFormat="1" ht="12.75">
      <c r="B5891" s="110"/>
    </row>
    <row r="5892" s="1" customFormat="1" ht="12.75">
      <c r="B5892" s="110"/>
    </row>
    <row r="5893" s="1" customFormat="1" ht="12.75">
      <c r="B5893" s="110"/>
    </row>
    <row r="5894" s="1" customFormat="1" ht="12.75">
      <c r="B5894" s="110"/>
    </row>
    <row r="5895" s="1" customFormat="1" ht="12.75">
      <c r="B5895" s="110"/>
    </row>
    <row r="5896" s="1" customFormat="1" ht="12.75">
      <c r="B5896" s="110"/>
    </row>
    <row r="5897" s="1" customFormat="1" ht="12.75">
      <c r="B5897" s="110"/>
    </row>
    <row r="5898" s="1" customFormat="1" ht="12.75">
      <c r="B5898" s="110"/>
    </row>
    <row r="5899" s="1" customFormat="1" ht="12.75">
      <c r="B5899" s="110"/>
    </row>
    <row r="5900" s="1" customFormat="1" ht="12.75">
      <c r="B5900" s="110"/>
    </row>
    <row r="5901" s="1" customFormat="1" ht="12.75">
      <c r="B5901" s="110"/>
    </row>
    <row r="5902" s="1" customFormat="1" ht="12.75">
      <c r="B5902" s="110"/>
    </row>
    <row r="5903" s="1" customFormat="1" ht="12.75">
      <c r="B5903" s="110"/>
    </row>
    <row r="5904" s="1" customFormat="1" ht="12.75">
      <c r="B5904" s="110"/>
    </row>
    <row r="5905" s="1" customFormat="1" ht="12.75">
      <c r="B5905" s="110"/>
    </row>
    <row r="5906" s="1" customFormat="1" ht="12.75">
      <c r="B5906" s="110"/>
    </row>
    <row r="5907" s="1" customFormat="1" ht="12.75">
      <c r="B5907" s="110"/>
    </row>
    <row r="5908" s="1" customFormat="1" ht="12.75">
      <c r="B5908" s="110"/>
    </row>
    <row r="5909" s="1" customFormat="1" ht="12.75">
      <c r="B5909" s="110"/>
    </row>
    <row r="5910" s="1" customFormat="1" ht="12.75">
      <c r="B5910" s="110"/>
    </row>
    <row r="5911" s="1" customFormat="1" ht="12.75">
      <c r="B5911" s="110"/>
    </row>
    <row r="5912" s="1" customFormat="1" ht="12.75">
      <c r="B5912" s="110"/>
    </row>
    <row r="5913" s="1" customFormat="1" ht="12.75">
      <c r="B5913" s="110"/>
    </row>
    <row r="5914" s="1" customFormat="1" ht="12.75">
      <c r="B5914" s="110"/>
    </row>
    <row r="5915" s="1" customFormat="1" ht="12.75">
      <c r="B5915" s="110"/>
    </row>
    <row r="5916" s="1" customFormat="1" ht="12.75">
      <c r="B5916" s="110"/>
    </row>
    <row r="5917" s="1" customFormat="1" ht="12.75">
      <c r="B5917" s="110"/>
    </row>
    <row r="5918" s="1" customFormat="1" ht="12.75">
      <c r="B5918" s="110"/>
    </row>
    <row r="5919" s="1" customFormat="1" ht="12.75">
      <c r="B5919" s="110"/>
    </row>
    <row r="5920" s="1" customFormat="1" ht="12.75">
      <c r="B5920" s="110"/>
    </row>
    <row r="5921" s="1" customFormat="1" ht="12.75">
      <c r="B5921" s="110"/>
    </row>
    <row r="5922" s="1" customFormat="1" ht="12.75">
      <c r="B5922" s="110"/>
    </row>
    <row r="5923" s="1" customFormat="1" ht="12.75">
      <c r="B5923" s="110"/>
    </row>
    <row r="5924" s="1" customFormat="1" ht="12.75">
      <c r="B5924" s="110"/>
    </row>
    <row r="5925" s="1" customFormat="1" ht="12.75">
      <c r="B5925" s="110"/>
    </row>
    <row r="5926" s="1" customFormat="1" ht="12.75">
      <c r="B5926" s="110"/>
    </row>
    <row r="5927" s="1" customFormat="1" ht="12.75">
      <c r="B5927" s="110"/>
    </row>
    <row r="5928" s="1" customFormat="1" ht="12.75">
      <c r="B5928" s="110"/>
    </row>
    <row r="5929" s="1" customFormat="1" ht="12.75">
      <c r="B5929" s="110"/>
    </row>
    <row r="5930" s="1" customFormat="1" ht="12.75">
      <c r="B5930" s="110"/>
    </row>
    <row r="5931" s="1" customFormat="1" ht="12.75">
      <c r="B5931" s="110"/>
    </row>
    <row r="5932" s="1" customFormat="1" ht="12.75">
      <c r="B5932" s="110"/>
    </row>
    <row r="5933" s="1" customFormat="1" ht="12.75">
      <c r="B5933" s="110"/>
    </row>
    <row r="5934" s="1" customFormat="1" ht="12.75">
      <c r="B5934" s="110"/>
    </row>
    <row r="5935" s="1" customFormat="1" ht="12.75">
      <c r="B5935" s="110"/>
    </row>
    <row r="5936" s="1" customFormat="1" ht="12.75">
      <c r="B5936" s="110"/>
    </row>
    <row r="5937" s="1" customFormat="1" ht="12.75">
      <c r="B5937" s="110"/>
    </row>
    <row r="5938" s="1" customFormat="1" ht="12.75">
      <c r="B5938" s="110"/>
    </row>
    <row r="5939" s="1" customFormat="1" ht="12.75">
      <c r="B5939" s="110"/>
    </row>
    <row r="5940" s="1" customFormat="1" ht="12.75">
      <c r="B5940" s="110"/>
    </row>
    <row r="5941" s="1" customFormat="1" ht="12.75">
      <c r="B5941" s="110"/>
    </row>
    <row r="5942" s="1" customFormat="1" ht="12.75">
      <c r="B5942" s="110"/>
    </row>
    <row r="5943" s="1" customFormat="1" ht="12.75">
      <c r="B5943" s="110"/>
    </row>
    <row r="5944" s="1" customFormat="1" ht="12.75">
      <c r="B5944" s="110"/>
    </row>
    <row r="5945" s="1" customFormat="1" ht="12.75">
      <c r="B5945" s="110"/>
    </row>
    <row r="5946" s="1" customFormat="1" ht="12.75">
      <c r="B5946" s="110"/>
    </row>
    <row r="5947" s="1" customFormat="1" ht="12.75">
      <c r="B5947" s="110"/>
    </row>
    <row r="5948" s="1" customFormat="1" ht="12.75">
      <c r="B5948" s="110"/>
    </row>
    <row r="5949" s="1" customFormat="1" ht="12.75">
      <c r="B5949" s="110"/>
    </row>
    <row r="5950" s="1" customFormat="1" ht="12.75">
      <c r="B5950" s="110"/>
    </row>
    <row r="5951" s="1" customFormat="1" ht="12.75">
      <c r="B5951" s="110"/>
    </row>
    <row r="5952" s="1" customFormat="1" ht="12.75">
      <c r="B5952" s="110"/>
    </row>
    <row r="5953" s="1" customFormat="1" ht="12.75">
      <c r="B5953" s="110"/>
    </row>
    <row r="5954" s="1" customFormat="1" ht="12.75">
      <c r="B5954" s="110"/>
    </row>
    <row r="5955" s="1" customFormat="1" ht="12.75">
      <c r="B5955" s="110"/>
    </row>
    <row r="5956" s="1" customFormat="1" ht="12.75">
      <c r="B5956" s="110"/>
    </row>
    <row r="5957" s="1" customFormat="1" ht="12.75">
      <c r="B5957" s="110"/>
    </row>
    <row r="5958" s="1" customFormat="1" ht="12.75">
      <c r="B5958" s="110"/>
    </row>
    <row r="5959" s="1" customFormat="1" ht="12.75">
      <c r="B5959" s="110"/>
    </row>
    <row r="5960" s="1" customFormat="1" ht="12.75">
      <c r="B5960" s="110"/>
    </row>
    <row r="5961" s="1" customFormat="1" ht="12.75">
      <c r="B5961" s="110"/>
    </row>
    <row r="5962" s="1" customFormat="1" ht="12.75">
      <c r="B5962" s="110"/>
    </row>
    <row r="5963" s="1" customFormat="1" ht="12.75">
      <c r="B5963" s="110"/>
    </row>
    <row r="5964" s="1" customFormat="1" ht="12.75">
      <c r="B5964" s="110"/>
    </row>
    <row r="5965" s="1" customFormat="1" ht="12.75">
      <c r="B5965" s="110"/>
    </row>
    <row r="5966" s="1" customFormat="1" ht="12.75">
      <c r="B5966" s="110"/>
    </row>
    <row r="5967" s="1" customFormat="1" ht="12.75">
      <c r="B5967" s="110"/>
    </row>
    <row r="5968" s="1" customFormat="1" ht="12.75">
      <c r="B5968" s="110"/>
    </row>
    <row r="5969" s="1" customFormat="1" ht="12.75">
      <c r="B5969" s="110"/>
    </row>
    <row r="5970" s="1" customFormat="1" ht="12.75">
      <c r="B5970" s="110"/>
    </row>
    <row r="5971" s="1" customFormat="1" ht="12.75">
      <c r="B5971" s="110"/>
    </row>
    <row r="5972" s="1" customFormat="1" ht="12.75">
      <c r="B5972" s="110"/>
    </row>
    <row r="5973" s="1" customFormat="1" ht="12.75">
      <c r="B5973" s="110"/>
    </row>
    <row r="5974" s="1" customFormat="1" ht="12.75">
      <c r="B5974" s="110"/>
    </row>
    <row r="5975" s="1" customFormat="1" ht="12.75">
      <c r="B5975" s="110"/>
    </row>
    <row r="5976" s="1" customFormat="1" ht="12.75">
      <c r="B5976" s="110"/>
    </row>
    <row r="5977" s="1" customFormat="1" ht="12.75">
      <c r="B5977" s="110"/>
    </row>
    <row r="5978" s="1" customFormat="1" ht="12.75">
      <c r="B5978" s="110"/>
    </row>
    <row r="5979" s="1" customFormat="1" ht="12.75">
      <c r="B5979" s="110"/>
    </row>
    <row r="5980" s="1" customFormat="1" ht="12.75">
      <c r="B5980" s="110"/>
    </row>
    <row r="5981" s="1" customFormat="1" ht="12.75">
      <c r="B5981" s="110"/>
    </row>
    <row r="5982" s="1" customFormat="1" ht="12.75">
      <c r="B5982" s="110"/>
    </row>
    <row r="5983" s="1" customFormat="1" ht="12.75">
      <c r="B5983" s="110"/>
    </row>
    <row r="5984" s="1" customFormat="1" ht="12.75">
      <c r="B5984" s="110"/>
    </row>
    <row r="5985" s="1" customFormat="1" ht="12.75">
      <c r="B5985" s="110"/>
    </row>
    <row r="5986" s="1" customFormat="1" ht="12.75">
      <c r="B5986" s="110"/>
    </row>
    <row r="5987" s="1" customFormat="1" ht="12.75">
      <c r="B5987" s="110"/>
    </row>
    <row r="5988" s="1" customFormat="1" ht="12.75">
      <c r="B5988" s="110"/>
    </row>
    <row r="5989" s="1" customFormat="1" ht="12.75">
      <c r="B5989" s="110"/>
    </row>
    <row r="5990" s="1" customFormat="1" ht="12.75">
      <c r="B5990" s="110"/>
    </row>
    <row r="5991" s="1" customFormat="1" ht="12.75">
      <c r="B5991" s="110"/>
    </row>
    <row r="5992" s="1" customFormat="1" ht="12.75">
      <c r="B5992" s="110"/>
    </row>
    <row r="5993" s="1" customFormat="1" ht="12.75">
      <c r="B5993" s="110"/>
    </row>
    <row r="5994" s="1" customFormat="1" ht="12.75">
      <c r="B5994" s="110"/>
    </row>
    <row r="5995" s="1" customFormat="1" ht="12.75">
      <c r="B5995" s="110"/>
    </row>
    <row r="5996" s="1" customFormat="1" ht="12.75">
      <c r="B5996" s="110"/>
    </row>
    <row r="5997" s="1" customFormat="1" ht="12.75">
      <c r="B5997" s="110"/>
    </row>
    <row r="5998" s="1" customFormat="1" ht="12.75">
      <c r="B5998" s="110"/>
    </row>
    <row r="5999" s="1" customFormat="1" ht="12.75">
      <c r="B5999" s="110"/>
    </row>
    <row r="6000" s="1" customFormat="1" ht="12.75">
      <c r="B6000" s="110"/>
    </row>
    <row r="6001" s="1" customFormat="1" ht="12.75">
      <c r="B6001" s="110"/>
    </row>
    <row r="6002" s="1" customFormat="1" ht="12.75">
      <c r="B6002" s="110"/>
    </row>
    <row r="6003" s="1" customFormat="1" ht="12.75">
      <c r="B6003" s="110"/>
    </row>
    <row r="6004" s="1" customFormat="1" ht="12.75">
      <c r="B6004" s="110"/>
    </row>
    <row r="6005" s="1" customFormat="1" ht="12.75">
      <c r="B6005" s="110"/>
    </row>
    <row r="6006" s="1" customFormat="1" ht="12.75">
      <c r="B6006" s="110"/>
    </row>
    <row r="6007" s="1" customFormat="1" ht="12.75">
      <c r="B6007" s="110"/>
    </row>
    <row r="6008" s="1" customFormat="1" ht="12.75">
      <c r="B6008" s="110"/>
    </row>
    <row r="6009" s="1" customFormat="1" ht="12.75">
      <c r="B6009" s="110"/>
    </row>
    <row r="6010" s="1" customFormat="1" ht="12.75">
      <c r="B6010" s="110"/>
    </row>
    <row r="6011" s="1" customFormat="1" ht="12.75">
      <c r="B6011" s="110"/>
    </row>
    <row r="6012" s="1" customFormat="1" ht="12.75">
      <c r="B6012" s="110"/>
    </row>
    <row r="6013" s="1" customFormat="1" ht="12.75">
      <c r="B6013" s="110"/>
    </row>
    <row r="6014" s="1" customFormat="1" ht="12.75">
      <c r="B6014" s="110"/>
    </row>
    <row r="6015" s="1" customFormat="1" ht="12.75">
      <c r="B6015" s="110"/>
    </row>
    <row r="6016" s="1" customFormat="1" ht="12.75">
      <c r="B6016" s="110"/>
    </row>
    <row r="6017" s="1" customFormat="1" ht="12.75">
      <c r="B6017" s="110"/>
    </row>
    <row r="6018" s="1" customFormat="1" ht="12.75">
      <c r="B6018" s="110"/>
    </row>
    <row r="6019" s="1" customFormat="1" ht="12.75">
      <c r="B6019" s="110"/>
    </row>
    <row r="6020" s="1" customFormat="1" ht="12.75">
      <c r="B6020" s="110"/>
    </row>
    <row r="6021" s="1" customFormat="1" ht="12.75">
      <c r="B6021" s="110"/>
    </row>
    <row r="6022" s="1" customFormat="1" ht="12.75">
      <c r="B6022" s="110"/>
    </row>
    <row r="6023" s="1" customFormat="1" ht="12.75">
      <c r="B6023" s="110"/>
    </row>
    <row r="6024" s="1" customFormat="1" ht="12.75">
      <c r="B6024" s="110"/>
    </row>
    <row r="6025" s="1" customFormat="1" ht="12.75">
      <c r="B6025" s="110"/>
    </row>
    <row r="6026" s="1" customFormat="1" ht="12.75">
      <c r="B6026" s="110"/>
    </row>
    <row r="6027" s="1" customFormat="1" ht="12.75">
      <c r="B6027" s="110"/>
    </row>
    <row r="6028" s="1" customFormat="1" ht="12.75">
      <c r="B6028" s="110"/>
    </row>
    <row r="6029" s="1" customFormat="1" ht="12.75">
      <c r="B6029" s="110"/>
    </row>
    <row r="6030" s="1" customFormat="1" ht="12.75">
      <c r="B6030" s="110"/>
    </row>
    <row r="6031" s="1" customFormat="1" ht="12.75">
      <c r="B6031" s="110"/>
    </row>
    <row r="6032" s="1" customFormat="1" ht="12.75">
      <c r="B6032" s="110"/>
    </row>
    <row r="6033" s="1" customFormat="1" ht="12.75">
      <c r="B6033" s="110"/>
    </row>
    <row r="6034" s="1" customFormat="1" ht="12.75">
      <c r="B6034" s="110"/>
    </row>
    <row r="6035" s="1" customFormat="1" ht="12.75">
      <c r="B6035" s="110"/>
    </row>
    <row r="6036" s="1" customFormat="1" ht="12.75">
      <c r="B6036" s="110"/>
    </row>
    <row r="6037" s="1" customFormat="1" ht="12.75">
      <c r="B6037" s="110"/>
    </row>
    <row r="6038" s="1" customFormat="1" ht="12.75">
      <c r="B6038" s="110"/>
    </row>
    <row r="6039" s="1" customFormat="1" ht="12.75">
      <c r="B6039" s="110"/>
    </row>
    <row r="6040" s="1" customFormat="1" ht="12.75">
      <c r="B6040" s="110"/>
    </row>
    <row r="6041" s="1" customFormat="1" ht="12.75">
      <c r="B6041" s="110"/>
    </row>
    <row r="6042" s="1" customFormat="1" ht="12.75">
      <c r="B6042" s="110"/>
    </row>
    <row r="6043" s="1" customFormat="1" ht="12.75">
      <c r="B6043" s="110"/>
    </row>
    <row r="6044" s="1" customFormat="1" ht="12.75">
      <c r="B6044" s="110"/>
    </row>
    <row r="6045" s="1" customFormat="1" ht="12.75">
      <c r="B6045" s="110"/>
    </row>
    <row r="6046" s="1" customFormat="1" ht="12.75">
      <c r="B6046" s="110"/>
    </row>
    <row r="6047" s="1" customFormat="1" ht="12.75">
      <c r="B6047" s="110"/>
    </row>
    <row r="6048" s="1" customFormat="1" ht="12.75">
      <c r="B6048" s="110"/>
    </row>
    <row r="6049" s="1" customFormat="1" ht="12.75">
      <c r="B6049" s="110"/>
    </row>
    <row r="6050" s="1" customFormat="1" ht="12.75">
      <c r="B6050" s="110"/>
    </row>
    <row r="6051" s="1" customFormat="1" ht="12.75">
      <c r="B6051" s="110"/>
    </row>
    <row r="6052" s="1" customFormat="1" ht="12.75">
      <c r="B6052" s="110"/>
    </row>
    <row r="6053" s="1" customFormat="1" ht="12.75">
      <c r="B6053" s="110"/>
    </row>
    <row r="6054" s="1" customFormat="1" ht="12.75">
      <c r="B6054" s="110"/>
    </row>
    <row r="6055" s="1" customFormat="1" ht="12.75">
      <c r="B6055" s="110"/>
    </row>
    <row r="6056" s="1" customFormat="1" ht="12.75">
      <c r="B6056" s="110"/>
    </row>
    <row r="6057" s="1" customFormat="1" ht="12.75">
      <c r="B6057" s="110"/>
    </row>
    <row r="6058" s="1" customFormat="1" ht="12.75">
      <c r="B6058" s="110"/>
    </row>
    <row r="6059" s="1" customFormat="1" ht="12.75">
      <c r="B6059" s="110"/>
    </row>
    <row r="6060" s="1" customFormat="1" ht="12.75">
      <c r="B6060" s="110"/>
    </row>
    <row r="6061" s="1" customFormat="1" ht="12.75">
      <c r="B6061" s="110"/>
    </row>
    <row r="6062" s="1" customFormat="1" ht="12.75">
      <c r="B6062" s="110"/>
    </row>
    <row r="6063" s="1" customFormat="1" ht="12.75">
      <c r="B6063" s="110"/>
    </row>
    <row r="6064" s="1" customFormat="1" ht="12.75">
      <c r="B6064" s="110"/>
    </row>
    <row r="6065" s="1" customFormat="1" ht="12.75">
      <c r="B6065" s="110"/>
    </row>
    <row r="6066" s="1" customFormat="1" ht="12.75">
      <c r="B6066" s="110"/>
    </row>
    <row r="6067" s="1" customFormat="1" ht="12.75">
      <c r="B6067" s="110"/>
    </row>
    <row r="6068" s="1" customFormat="1" ht="12.75">
      <c r="B6068" s="110"/>
    </row>
    <row r="6069" s="1" customFormat="1" ht="12.75">
      <c r="B6069" s="110"/>
    </row>
    <row r="6070" s="1" customFormat="1" ht="12.75">
      <c r="B6070" s="110"/>
    </row>
    <row r="6071" s="1" customFormat="1" ht="12.75">
      <c r="B6071" s="110"/>
    </row>
    <row r="6072" s="1" customFormat="1" ht="12.75">
      <c r="B6072" s="110"/>
    </row>
    <row r="6073" s="1" customFormat="1" ht="12.75">
      <c r="B6073" s="110"/>
    </row>
    <row r="6074" s="1" customFormat="1" ht="12.75">
      <c r="B6074" s="110"/>
    </row>
    <row r="6075" s="1" customFormat="1" ht="12.75">
      <c r="B6075" s="110"/>
    </row>
    <row r="6076" s="1" customFormat="1" ht="12.75">
      <c r="B6076" s="110"/>
    </row>
    <row r="6077" s="1" customFormat="1" ht="12.75">
      <c r="B6077" s="110"/>
    </row>
    <row r="6078" s="1" customFormat="1" ht="12.75">
      <c r="B6078" s="110"/>
    </row>
    <row r="6079" s="1" customFormat="1" ht="12.75">
      <c r="B6079" s="110"/>
    </row>
    <row r="6080" s="1" customFormat="1" ht="12.75">
      <c r="B6080" s="110"/>
    </row>
    <row r="6081" s="1" customFormat="1" ht="12.75">
      <c r="B6081" s="110"/>
    </row>
    <row r="6082" s="1" customFormat="1" ht="12.75">
      <c r="B6082" s="110"/>
    </row>
    <row r="6083" s="1" customFormat="1" ht="12.75">
      <c r="B6083" s="110"/>
    </row>
    <row r="6084" s="1" customFormat="1" ht="12.75">
      <c r="B6084" s="110"/>
    </row>
    <row r="6085" s="1" customFormat="1" ht="12.75">
      <c r="B6085" s="110"/>
    </row>
    <row r="6086" s="1" customFormat="1" ht="12.75">
      <c r="B6086" s="110"/>
    </row>
    <row r="6087" s="1" customFormat="1" ht="12.75">
      <c r="B6087" s="110"/>
    </row>
    <row r="6088" s="1" customFormat="1" ht="12.75">
      <c r="B6088" s="110"/>
    </row>
    <row r="6089" s="1" customFormat="1" ht="12.75">
      <c r="B6089" s="110"/>
    </row>
    <row r="6090" s="1" customFormat="1" ht="12.75">
      <c r="B6090" s="110"/>
    </row>
    <row r="6091" s="1" customFormat="1" ht="12.75">
      <c r="B6091" s="110"/>
    </row>
    <row r="6092" s="1" customFormat="1" ht="12.75">
      <c r="B6092" s="110"/>
    </row>
    <row r="6093" s="1" customFormat="1" ht="12.75">
      <c r="B6093" s="110"/>
    </row>
    <row r="6094" s="1" customFormat="1" ht="12.75">
      <c r="B6094" s="110"/>
    </row>
    <row r="6095" s="1" customFormat="1" ht="12.75">
      <c r="B6095" s="110"/>
    </row>
    <row r="6096" s="1" customFormat="1" ht="12.75">
      <c r="B6096" s="110"/>
    </row>
    <row r="6097" s="1" customFormat="1" ht="12.75">
      <c r="B6097" s="110"/>
    </row>
    <row r="6098" s="1" customFormat="1" ht="12.75">
      <c r="B6098" s="110"/>
    </row>
    <row r="6099" s="1" customFormat="1" ht="12.75">
      <c r="B6099" s="110"/>
    </row>
    <row r="6100" s="1" customFormat="1" ht="12.75">
      <c r="B6100" s="110"/>
    </row>
    <row r="6101" s="1" customFormat="1" ht="12.75">
      <c r="B6101" s="110"/>
    </row>
    <row r="6102" s="1" customFormat="1" ht="12.75">
      <c r="B6102" s="110"/>
    </row>
    <row r="6103" s="1" customFormat="1" ht="12.75">
      <c r="B6103" s="110"/>
    </row>
    <row r="6104" s="1" customFormat="1" ht="12.75">
      <c r="B6104" s="110"/>
    </row>
    <row r="6105" s="1" customFormat="1" ht="12.75">
      <c r="B6105" s="110"/>
    </row>
    <row r="6106" s="1" customFormat="1" ht="12.75">
      <c r="B6106" s="110"/>
    </row>
    <row r="6107" s="1" customFormat="1" ht="12.75">
      <c r="B6107" s="110"/>
    </row>
    <row r="6108" s="1" customFormat="1" ht="12.75">
      <c r="B6108" s="110"/>
    </row>
    <row r="6109" s="1" customFormat="1" ht="12.75">
      <c r="B6109" s="110"/>
    </row>
    <row r="6110" s="1" customFormat="1" ht="12.75">
      <c r="B6110" s="110"/>
    </row>
    <row r="6111" s="1" customFormat="1" ht="12.75">
      <c r="B6111" s="110"/>
    </row>
    <row r="6112" s="1" customFormat="1" ht="12.75">
      <c r="B6112" s="110"/>
    </row>
    <row r="6113" s="1" customFormat="1" ht="12.75">
      <c r="B6113" s="110"/>
    </row>
    <row r="6114" s="1" customFormat="1" ht="12.75">
      <c r="B6114" s="110"/>
    </row>
    <row r="6115" s="1" customFormat="1" ht="12.75">
      <c r="B6115" s="110"/>
    </row>
    <row r="6116" s="1" customFormat="1" ht="12.75">
      <c r="B6116" s="110"/>
    </row>
    <row r="6117" s="1" customFormat="1" ht="12.75">
      <c r="B6117" s="110"/>
    </row>
    <row r="6118" s="1" customFormat="1" ht="12.75">
      <c r="B6118" s="110"/>
    </row>
    <row r="6119" s="1" customFormat="1" ht="12.75">
      <c r="B6119" s="110"/>
    </row>
    <row r="6120" s="1" customFormat="1" ht="12.75">
      <c r="B6120" s="110"/>
    </row>
    <row r="6121" s="1" customFormat="1" ht="12.75">
      <c r="B6121" s="110"/>
    </row>
    <row r="6122" s="1" customFormat="1" ht="12.75">
      <c r="B6122" s="110"/>
    </row>
    <row r="6123" s="1" customFormat="1" ht="12.75">
      <c r="B6123" s="110"/>
    </row>
    <row r="6124" s="1" customFormat="1" ht="12.75">
      <c r="B6124" s="110"/>
    </row>
    <row r="6125" s="1" customFormat="1" ht="12.75">
      <c r="B6125" s="110"/>
    </row>
    <row r="6126" s="1" customFormat="1" ht="12.75">
      <c r="B6126" s="110"/>
    </row>
    <row r="6127" s="1" customFormat="1" ht="12.75">
      <c r="B6127" s="110"/>
    </row>
    <row r="6128" s="1" customFormat="1" ht="12.75">
      <c r="B6128" s="110"/>
    </row>
    <row r="6129" s="1" customFormat="1" ht="12.75">
      <c r="B6129" s="110"/>
    </row>
    <row r="6130" s="1" customFormat="1" ht="12.75">
      <c r="B6130" s="110"/>
    </row>
    <row r="6131" s="1" customFormat="1" ht="12.75">
      <c r="B6131" s="110"/>
    </row>
    <row r="6132" s="1" customFormat="1" ht="12.75">
      <c r="B6132" s="110"/>
    </row>
    <row r="6133" s="1" customFormat="1" ht="12.75">
      <c r="B6133" s="110"/>
    </row>
    <row r="6134" s="1" customFormat="1" ht="12.75">
      <c r="B6134" s="110"/>
    </row>
    <row r="6135" s="1" customFormat="1" ht="12.75">
      <c r="B6135" s="110"/>
    </row>
    <row r="6136" s="1" customFormat="1" ht="12.75">
      <c r="B6136" s="110"/>
    </row>
    <row r="6137" s="1" customFormat="1" ht="12.75">
      <c r="B6137" s="110"/>
    </row>
    <row r="6138" s="1" customFormat="1" ht="12.75">
      <c r="B6138" s="110"/>
    </row>
    <row r="6139" s="1" customFormat="1" ht="12.75">
      <c r="B6139" s="110"/>
    </row>
    <row r="6140" s="1" customFormat="1" ht="12.75">
      <c r="B6140" s="110"/>
    </row>
    <row r="6141" s="1" customFormat="1" ht="12.75">
      <c r="B6141" s="110"/>
    </row>
    <row r="6142" s="1" customFormat="1" ht="12.75">
      <c r="B6142" s="110"/>
    </row>
    <row r="6143" s="1" customFormat="1" ht="12.75">
      <c r="B6143" s="110"/>
    </row>
    <row r="6144" s="1" customFormat="1" ht="12.75">
      <c r="B6144" s="110"/>
    </row>
    <row r="6145" s="1" customFormat="1" ht="12.75">
      <c r="B6145" s="110"/>
    </row>
    <row r="6146" s="1" customFormat="1" ht="12.75">
      <c r="B6146" s="110"/>
    </row>
    <row r="6147" s="1" customFormat="1" ht="12.75">
      <c r="B6147" s="110"/>
    </row>
    <row r="6148" s="1" customFormat="1" ht="12.75">
      <c r="B6148" s="110"/>
    </row>
    <row r="6149" s="1" customFormat="1" ht="12.75">
      <c r="B6149" s="110"/>
    </row>
    <row r="6150" s="1" customFormat="1" ht="12.75">
      <c r="B6150" s="110"/>
    </row>
    <row r="6151" s="1" customFormat="1" ht="12.75">
      <c r="B6151" s="110"/>
    </row>
    <row r="6152" s="1" customFormat="1" ht="12.75">
      <c r="B6152" s="110"/>
    </row>
    <row r="6153" s="1" customFormat="1" ht="12.75">
      <c r="B6153" s="110"/>
    </row>
    <row r="6154" s="1" customFormat="1" ht="12.75">
      <c r="B6154" s="110"/>
    </row>
    <row r="6155" s="1" customFormat="1" ht="12.75">
      <c r="B6155" s="110"/>
    </row>
    <row r="6156" s="1" customFormat="1" ht="12.75">
      <c r="B6156" s="110"/>
    </row>
    <row r="6157" s="1" customFormat="1" ht="12.75">
      <c r="B6157" s="110"/>
    </row>
    <row r="6158" s="1" customFormat="1" ht="12.75">
      <c r="B6158" s="110"/>
    </row>
    <row r="6159" s="1" customFormat="1" ht="12.75">
      <c r="B6159" s="110"/>
    </row>
    <row r="6160" s="1" customFormat="1" ht="12.75">
      <c r="B6160" s="110"/>
    </row>
    <row r="6161" s="1" customFormat="1" ht="12.75">
      <c r="B6161" s="110"/>
    </row>
    <row r="6162" s="1" customFormat="1" ht="12.75">
      <c r="B6162" s="110"/>
    </row>
    <row r="6163" s="1" customFormat="1" ht="12.75">
      <c r="B6163" s="110"/>
    </row>
    <row r="6164" s="1" customFormat="1" ht="12.75">
      <c r="B6164" s="110"/>
    </row>
    <row r="6165" s="1" customFormat="1" ht="12.75">
      <c r="B6165" s="110"/>
    </row>
    <row r="6166" s="1" customFormat="1" ht="12.75">
      <c r="B6166" s="110"/>
    </row>
    <row r="6167" s="1" customFormat="1" ht="12.75">
      <c r="B6167" s="110"/>
    </row>
    <row r="6168" s="1" customFormat="1" ht="12.75">
      <c r="B6168" s="110"/>
    </row>
    <row r="6169" s="1" customFormat="1" ht="12.75">
      <c r="B6169" s="110"/>
    </row>
    <row r="6170" s="1" customFormat="1" ht="12.75">
      <c r="B6170" s="110"/>
    </row>
    <row r="6171" s="1" customFormat="1" ht="12.75">
      <c r="B6171" s="110"/>
    </row>
    <row r="6172" s="1" customFormat="1" ht="12.75">
      <c r="B6172" s="110"/>
    </row>
    <row r="6173" s="1" customFormat="1" ht="12.75">
      <c r="B6173" s="110"/>
    </row>
    <row r="6174" s="1" customFormat="1" ht="12.75">
      <c r="B6174" s="110"/>
    </row>
    <row r="6175" s="1" customFormat="1" ht="12.75">
      <c r="B6175" s="110"/>
    </row>
    <row r="6176" s="1" customFormat="1" ht="12.75">
      <c r="B6176" s="110"/>
    </row>
    <row r="6177" s="1" customFormat="1" ht="12.75">
      <c r="B6177" s="110"/>
    </row>
    <row r="6178" s="1" customFormat="1" ht="12.75">
      <c r="B6178" s="110"/>
    </row>
    <row r="6179" s="1" customFormat="1" ht="12.75">
      <c r="B6179" s="110"/>
    </row>
    <row r="6180" s="1" customFormat="1" ht="12.75">
      <c r="B6180" s="110"/>
    </row>
    <row r="6181" s="1" customFormat="1" ht="12.75">
      <c r="B6181" s="110"/>
    </row>
    <row r="6182" s="1" customFormat="1" ht="12.75">
      <c r="B6182" s="110"/>
    </row>
    <row r="6183" s="1" customFormat="1" ht="12.75">
      <c r="B6183" s="110"/>
    </row>
    <row r="6184" s="1" customFormat="1" ht="12.75">
      <c r="B6184" s="110"/>
    </row>
    <row r="6185" s="1" customFormat="1" ht="12.75">
      <c r="B6185" s="110"/>
    </row>
    <row r="6186" s="1" customFormat="1" ht="12.75">
      <c r="B6186" s="110"/>
    </row>
    <row r="6187" s="1" customFormat="1" ht="12.75">
      <c r="B6187" s="110"/>
    </row>
    <row r="6188" s="1" customFormat="1" ht="12.75">
      <c r="B6188" s="110"/>
    </row>
    <row r="6189" s="1" customFormat="1" ht="12.75">
      <c r="B6189" s="110"/>
    </row>
    <row r="6190" s="1" customFormat="1" ht="12.75">
      <c r="B6190" s="110"/>
    </row>
    <row r="6191" s="1" customFormat="1" ht="12.75">
      <c r="B6191" s="110"/>
    </row>
    <row r="6192" s="1" customFormat="1" ht="12.75">
      <c r="B6192" s="110"/>
    </row>
    <row r="6193" s="1" customFormat="1" ht="12.75">
      <c r="B6193" s="110"/>
    </row>
    <row r="6194" s="1" customFormat="1" ht="12.75">
      <c r="B6194" s="110"/>
    </row>
    <row r="6195" s="1" customFormat="1" ht="12.75">
      <c r="B6195" s="110"/>
    </row>
    <row r="6196" s="1" customFormat="1" ht="12.75">
      <c r="B6196" s="110"/>
    </row>
    <row r="6197" s="1" customFormat="1" ht="12.75">
      <c r="B6197" s="110"/>
    </row>
    <row r="6198" s="1" customFormat="1" ht="12.75">
      <c r="B6198" s="110"/>
    </row>
    <row r="6199" s="1" customFormat="1" ht="12.75">
      <c r="B6199" s="110"/>
    </row>
    <row r="6200" s="1" customFormat="1" ht="12.75">
      <c r="B6200" s="110"/>
    </row>
    <row r="6201" s="1" customFormat="1" ht="12.75">
      <c r="B6201" s="110"/>
    </row>
    <row r="6202" s="1" customFormat="1" ht="12.75">
      <c r="B6202" s="110"/>
    </row>
    <row r="6203" s="1" customFormat="1" ht="12.75">
      <c r="B6203" s="110"/>
    </row>
    <row r="6204" s="1" customFormat="1" ht="12.75">
      <c r="B6204" s="110"/>
    </row>
    <row r="6205" s="1" customFormat="1" ht="12.75">
      <c r="B6205" s="110"/>
    </row>
    <row r="6206" s="1" customFormat="1" ht="12.75">
      <c r="B6206" s="110"/>
    </row>
    <row r="6207" s="1" customFormat="1" ht="12.75">
      <c r="B6207" s="110"/>
    </row>
    <row r="6208" s="1" customFormat="1" ht="12.75">
      <c r="B6208" s="110"/>
    </row>
    <row r="6209" s="1" customFormat="1" ht="12.75">
      <c r="B6209" s="110"/>
    </row>
    <row r="6210" s="1" customFormat="1" ht="12.75">
      <c r="B6210" s="110"/>
    </row>
    <row r="6211" s="1" customFormat="1" ht="12.75">
      <c r="B6211" s="110"/>
    </row>
    <row r="6212" s="1" customFormat="1" ht="12.75">
      <c r="B6212" s="110"/>
    </row>
    <row r="6213" s="1" customFormat="1" ht="12.75">
      <c r="B6213" s="110"/>
    </row>
    <row r="6214" s="1" customFormat="1" ht="12.75">
      <c r="B6214" s="110"/>
    </row>
    <row r="6215" s="1" customFormat="1" ht="12.75">
      <c r="B6215" s="110"/>
    </row>
    <row r="6216" s="1" customFormat="1" ht="12.75">
      <c r="B6216" s="110"/>
    </row>
    <row r="6217" s="1" customFormat="1" ht="12.75">
      <c r="B6217" s="110"/>
    </row>
    <row r="6218" s="1" customFormat="1" ht="12.75">
      <c r="B6218" s="110"/>
    </row>
    <row r="6219" s="1" customFormat="1" ht="12.75">
      <c r="B6219" s="110"/>
    </row>
    <row r="6220" s="1" customFormat="1" ht="12.75">
      <c r="B6220" s="110"/>
    </row>
    <row r="6221" s="1" customFormat="1" ht="12.75">
      <c r="B6221" s="110"/>
    </row>
    <row r="6222" s="1" customFormat="1" ht="12.75">
      <c r="B6222" s="110"/>
    </row>
    <row r="6223" s="1" customFormat="1" ht="12.75">
      <c r="B6223" s="110"/>
    </row>
    <row r="6224" s="1" customFormat="1" ht="12.75">
      <c r="B6224" s="110"/>
    </row>
    <row r="6225" s="1" customFormat="1" ht="12.75">
      <c r="B6225" s="110"/>
    </row>
    <row r="6226" s="1" customFormat="1" ht="12.75">
      <c r="B6226" s="110"/>
    </row>
    <row r="6227" s="1" customFormat="1" ht="12.75">
      <c r="B6227" s="110"/>
    </row>
    <row r="6228" s="1" customFormat="1" ht="12.75">
      <c r="B6228" s="110"/>
    </row>
    <row r="6229" s="1" customFormat="1" ht="12.75">
      <c r="B6229" s="110"/>
    </row>
    <row r="6230" s="1" customFormat="1" ht="12.75">
      <c r="B6230" s="110"/>
    </row>
    <row r="6231" s="1" customFormat="1" ht="12.75">
      <c r="B6231" s="110"/>
    </row>
    <row r="6232" s="1" customFormat="1" ht="12.75">
      <c r="B6232" s="110"/>
    </row>
    <row r="6233" s="1" customFormat="1" ht="12.75">
      <c r="B6233" s="110"/>
    </row>
    <row r="6234" s="1" customFormat="1" ht="12.75">
      <c r="B6234" s="110"/>
    </row>
    <row r="6235" s="1" customFormat="1" ht="12.75">
      <c r="B6235" s="110"/>
    </row>
    <row r="6236" s="1" customFormat="1" ht="12.75">
      <c r="B6236" s="110"/>
    </row>
    <row r="6237" s="1" customFormat="1" ht="12.75">
      <c r="B6237" s="110"/>
    </row>
    <row r="6238" s="1" customFormat="1" ht="12.75">
      <c r="B6238" s="110"/>
    </row>
    <row r="6239" s="1" customFormat="1" ht="12.75">
      <c r="B6239" s="110"/>
    </row>
    <row r="6240" s="1" customFormat="1" ht="12.75">
      <c r="B6240" s="110"/>
    </row>
    <row r="6241" s="1" customFormat="1" ht="12.75">
      <c r="B6241" s="110"/>
    </row>
    <row r="6242" s="1" customFormat="1" ht="12.75">
      <c r="B6242" s="110"/>
    </row>
    <row r="6243" s="1" customFormat="1" ht="12.75">
      <c r="B6243" s="110"/>
    </row>
    <row r="6244" s="1" customFormat="1" ht="12.75">
      <c r="B6244" s="110"/>
    </row>
    <row r="6245" s="1" customFormat="1" ht="12.75">
      <c r="B6245" s="110"/>
    </row>
    <row r="6246" s="1" customFormat="1" ht="12.75">
      <c r="B6246" s="110"/>
    </row>
    <row r="6247" s="1" customFormat="1" ht="12.75">
      <c r="B6247" s="110"/>
    </row>
    <row r="6248" s="1" customFormat="1" ht="12.75">
      <c r="B6248" s="110"/>
    </row>
    <row r="6249" s="1" customFormat="1" ht="12.75">
      <c r="B6249" s="110"/>
    </row>
    <row r="6250" s="1" customFormat="1" ht="12.75">
      <c r="B6250" s="110"/>
    </row>
    <row r="6251" s="1" customFormat="1" ht="12.75">
      <c r="B6251" s="110"/>
    </row>
    <row r="6252" s="1" customFormat="1" ht="12.75">
      <c r="B6252" s="110"/>
    </row>
    <row r="6253" s="1" customFormat="1" ht="12.75">
      <c r="B6253" s="110"/>
    </row>
    <row r="6254" s="1" customFormat="1" ht="12.75">
      <c r="B6254" s="110"/>
    </row>
    <row r="6255" s="1" customFormat="1" ht="12.75">
      <c r="B6255" s="110"/>
    </row>
    <row r="6256" s="1" customFormat="1" ht="12.75">
      <c r="B6256" s="110"/>
    </row>
    <row r="6257" s="1" customFormat="1" ht="12.75">
      <c r="B6257" s="110"/>
    </row>
    <row r="6258" s="1" customFormat="1" ht="12.75">
      <c r="B6258" s="110"/>
    </row>
    <row r="6259" s="1" customFormat="1" ht="12.75">
      <c r="B6259" s="110"/>
    </row>
    <row r="6260" s="1" customFormat="1" ht="12.75">
      <c r="B6260" s="110"/>
    </row>
    <row r="6261" s="1" customFormat="1" ht="12.75">
      <c r="B6261" s="110"/>
    </row>
    <row r="6262" s="1" customFormat="1" ht="12.75">
      <c r="B6262" s="110"/>
    </row>
    <row r="6263" s="1" customFormat="1" ht="12.75">
      <c r="B6263" s="110"/>
    </row>
    <row r="6264" s="1" customFormat="1" ht="12.75">
      <c r="B6264" s="110"/>
    </row>
    <row r="6265" s="1" customFormat="1" ht="12.75">
      <c r="B6265" s="110"/>
    </row>
    <row r="6266" s="1" customFormat="1" ht="12.75">
      <c r="B6266" s="110"/>
    </row>
    <row r="6267" s="1" customFormat="1" ht="12.75">
      <c r="B6267" s="110"/>
    </row>
    <row r="6268" s="1" customFormat="1" ht="12.75">
      <c r="B6268" s="110"/>
    </row>
    <row r="6269" s="1" customFormat="1" ht="12.75">
      <c r="B6269" s="110"/>
    </row>
    <row r="6270" s="1" customFormat="1" ht="12.75">
      <c r="B6270" s="110"/>
    </row>
    <row r="6271" s="1" customFormat="1" ht="12.75">
      <c r="B6271" s="110"/>
    </row>
    <row r="6272" s="1" customFormat="1" ht="12.75">
      <c r="B6272" s="110"/>
    </row>
    <row r="6273" s="1" customFormat="1" ht="12.75">
      <c r="B6273" s="110"/>
    </row>
    <row r="6274" s="1" customFormat="1" ht="12.75">
      <c r="B6274" s="110"/>
    </row>
    <row r="6275" s="1" customFormat="1" ht="12.75">
      <c r="B6275" s="110"/>
    </row>
    <row r="6276" s="1" customFormat="1" ht="12.75">
      <c r="B6276" s="110"/>
    </row>
    <row r="6277" s="1" customFormat="1" ht="12.75">
      <c r="B6277" s="110"/>
    </row>
    <row r="6278" s="1" customFormat="1" ht="12.75">
      <c r="B6278" s="110"/>
    </row>
    <row r="6279" s="1" customFormat="1" ht="12.75">
      <c r="B6279" s="110"/>
    </row>
    <row r="6280" s="1" customFormat="1" ht="12.75">
      <c r="B6280" s="110"/>
    </row>
    <row r="6281" s="1" customFormat="1" ht="12.75">
      <c r="B6281" s="110"/>
    </row>
    <row r="6282" s="1" customFormat="1" ht="12.75">
      <c r="B6282" s="110"/>
    </row>
    <row r="6283" s="1" customFormat="1" ht="12.75">
      <c r="B6283" s="110"/>
    </row>
    <row r="6284" s="1" customFormat="1" ht="12.75">
      <c r="B6284" s="110"/>
    </row>
    <row r="6285" s="1" customFormat="1" ht="12.75">
      <c r="B6285" s="110"/>
    </row>
    <row r="6286" s="1" customFormat="1" ht="12.75">
      <c r="B6286" s="110"/>
    </row>
    <row r="6287" s="1" customFormat="1" ht="12.75">
      <c r="B6287" s="110"/>
    </row>
    <row r="6288" s="1" customFormat="1" ht="12.75">
      <c r="B6288" s="110"/>
    </row>
    <row r="6289" s="1" customFormat="1" ht="12.75">
      <c r="B6289" s="110"/>
    </row>
    <row r="6290" s="1" customFormat="1" ht="12.75">
      <c r="B6290" s="110"/>
    </row>
    <row r="6291" s="1" customFormat="1" ht="12.75">
      <c r="B6291" s="110"/>
    </row>
    <row r="6292" s="1" customFormat="1" ht="12.75">
      <c r="B6292" s="110"/>
    </row>
    <row r="6293" s="1" customFormat="1" ht="12.75">
      <c r="B6293" s="110"/>
    </row>
    <row r="6294" s="1" customFormat="1" ht="12.75">
      <c r="B6294" s="110"/>
    </row>
    <row r="6295" s="1" customFormat="1" ht="12.75">
      <c r="B6295" s="110"/>
    </row>
    <row r="6296" s="1" customFormat="1" ht="12.75">
      <c r="B6296" s="110"/>
    </row>
    <row r="6297" s="1" customFormat="1" ht="12.75">
      <c r="B6297" s="110"/>
    </row>
    <row r="6298" s="1" customFormat="1" ht="12.75">
      <c r="B6298" s="110"/>
    </row>
    <row r="6299" s="1" customFormat="1" ht="12.75">
      <c r="B6299" s="110"/>
    </row>
    <row r="6300" s="1" customFormat="1" ht="12.75">
      <c r="B6300" s="110"/>
    </row>
    <row r="6301" s="1" customFormat="1" ht="12.75">
      <c r="B6301" s="110"/>
    </row>
    <row r="6302" s="1" customFormat="1" ht="12.75">
      <c r="B6302" s="110"/>
    </row>
    <row r="6303" s="1" customFormat="1" ht="12.75">
      <c r="B6303" s="110"/>
    </row>
    <row r="6304" s="1" customFormat="1" ht="12.75">
      <c r="B6304" s="110"/>
    </row>
    <row r="6305" s="1" customFormat="1" ht="12.75">
      <c r="B6305" s="110"/>
    </row>
    <row r="6306" s="1" customFormat="1" ht="12.75">
      <c r="B6306" s="110"/>
    </row>
    <row r="6307" s="1" customFormat="1" ht="12.75">
      <c r="B6307" s="110"/>
    </row>
    <row r="6308" s="1" customFormat="1" ht="12.75">
      <c r="B6308" s="110"/>
    </row>
    <row r="6309" s="1" customFormat="1" ht="12.75">
      <c r="B6309" s="110"/>
    </row>
    <row r="6310" s="1" customFormat="1" ht="12.75">
      <c r="B6310" s="110"/>
    </row>
    <row r="6311" s="1" customFormat="1" ht="12.75">
      <c r="B6311" s="110"/>
    </row>
    <row r="6312" s="1" customFormat="1" ht="12.75">
      <c r="B6312" s="110"/>
    </row>
    <row r="6313" s="1" customFormat="1" ht="12.75">
      <c r="B6313" s="110"/>
    </row>
    <row r="6314" s="1" customFormat="1" ht="12.75">
      <c r="B6314" s="110"/>
    </row>
    <row r="6315" s="1" customFormat="1" ht="12.75">
      <c r="B6315" s="110"/>
    </row>
    <row r="6316" s="1" customFormat="1" ht="12.75">
      <c r="B6316" s="110"/>
    </row>
    <row r="6317" s="1" customFormat="1" ht="12.75">
      <c r="B6317" s="110"/>
    </row>
    <row r="6318" s="1" customFormat="1" ht="12.75">
      <c r="B6318" s="110"/>
    </row>
    <row r="6319" s="1" customFormat="1" ht="12.75">
      <c r="B6319" s="110"/>
    </row>
    <row r="6320" s="1" customFormat="1" ht="12.75">
      <c r="B6320" s="110"/>
    </row>
    <row r="6321" s="1" customFormat="1" ht="12.75">
      <c r="B6321" s="110"/>
    </row>
    <row r="6322" s="1" customFormat="1" ht="12.75">
      <c r="B6322" s="110"/>
    </row>
    <row r="6323" s="1" customFormat="1" ht="12.75">
      <c r="B6323" s="110"/>
    </row>
    <row r="6324" s="1" customFormat="1" ht="12.75">
      <c r="B6324" s="110"/>
    </row>
    <row r="6325" s="1" customFormat="1" ht="12.75">
      <c r="B6325" s="110"/>
    </row>
    <row r="6326" s="1" customFormat="1" ht="12.75">
      <c r="B6326" s="110"/>
    </row>
    <row r="6327" s="1" customFormat="1" ht="12.75">
      <c r="B6327" s="110"/>
    </row>
    <row r="6328" s="1" customFormat="1" ht="12.75">
      <c r="B6328" s="110"/>
    </row>
    <row r="6329" s="1" customFormat="1" ht="12.75">
      <c r="B6329" s="110"/>
    </row>
    <row r="6330" s="1" customFormat="1" ht="12.75">
      <c r="B6330" s="110"/>
    </row>
    <row r="6331" s="1" customFormat="1" ht="12.75">
      <c r="B6331" s="110"/>
    </row>
    <row r="6332" s="1" customFormat="1" ht="12.75">
      <c r="B6332" s="110"/>
    </row>
    <row r="6333" s="1" customFormat="1" ht="12.75">
      <c r="B6333" s="110"/>
    </row>
    <row r="6334" s="1" customFormat="1" ht="12.75">
      <c r="B6334" s="110"/>
    </row>
    <row r="6335" s="1" customFormat="1" ht="12.75">
      <c r="B6335" s="110"/>
    </row>
    <row r="6336" s="1" customFormat="1" ht="12.75">
      <c r="B6336" s="110"/>
    </row>
    <row r="6337" s="1" customFormat="1" ht="12.75">
      <c r="B6337" s="110"/>
    </row>
    <row r="6338" s="1" customFormat="1" ht="12.75">
      <c r="B6338" s="110"/>
    </row>
    <row r="6339" s="1" customFormat="1" ht="12.75">
      <c r="B6339" s="110"/>
    </row>
    <row r="6340" s="1" customFormat="1" ht="12.75">
      <c r="B6340" s="110"/>
    </row>
    <row r="6341" s="1" customFormat="1" ht="12.75">
      <c r="B6341" s="110"/>
    </row>
    <row r="6342" s="1" customFormat="1" ht="12.75">
      <c r="B6342" s="110"/>
    </row>
    <row r="6343" s="1" customFormat="1" ht="12.75">
      <c r="B6343" s="110"/>
    </row>
    <row r="6344" s="1" customFormat="1" ht="12.75">
      <c r="B6344" s="110"/>
    </row>
    <row r="6345" s="1" customFormat="1" ht="12.75">
      <c r="B6345" s="110"/>
    </row>
    <row r="6346" s="1" customFormat="1" ht="12.75">
      <c r="B6346" s="110"/>
    </row>
    <row r="6347" s="1" customFormat="1" ht="12.75">
      <c r="B6347" s="110"/>
    </row>
    <row r="6348" s="1" customFormat="1" ht="12.75">
      <c r="B6348" s="110"/>
    </row>
    <row r="6349" s="1" customFormat="1" ht="12.75">
      <c r="B6349" s="110"/>
    </row>
    <row r="6350" s="1" customFormat="1" ht="12.75">
      <c r="B6350" s="110"/>
    </row>
    <row r="6351" s="1" customFormat="1" ht="12.75">
      <c r="B6351" s="110"/>
    </row>
    <row r="6352" s="1" customFormat="1" ht="12.75">
      <c r="B6352" s="110"/>
    </row>
    <row r="6353" s="1" customFormat="1" ht="12.75">
      <c r="B6353" s="110"/>
    </row>
    <row r="6354" s="1" customFormat="1" ht="12.75">
      <c r="B6354" s="110"/>
    </row>
    <row r="6355" s="1" customFormat="1" ht="12.75">
      <c r="B6355" s="110"/>
    </row>
    <row r="6356" s="1" customFormat="1" ht="12.75">
      <c r="B6356" s="110"/>
    </row>
    <row r="6357" s="1" customFormat="1" ht="12.75">
      <c r="B6357" s="110"/>
    </row>
    <row r="6358" s="1" customFormat="1" ht="12.75">
      <c r="B6358" s="110"/>
    </row>
    <row r="6359" s="1" customFormat="1" ht="12.75">
      <c r="B6359" s="110"/>
    </row>
    <row r="6360" s="1" customFormat="1" ht="12.75">
      <c r="B6360" s="110"/>
    </row>
    <row r="6361" s="1" customFormat="1" ht="12.75">
      <c r="B6361" s="110"/>
    </row>
    <row r="6362" s="1" customFormat="1" ht="12.75">
      <c r="B6362" s="110"/>
    </row>
    <row r="6363" s="1" customFormat="1" ht="12.75">
      <c r="B6363" s="110"/>
    </row>
    <row r="6364" s="1" customFormat="1" ht="12.75">
      <c r="B6364" s="110"/>
    </row>
    <row r="6365" s="1" customFormat="1" ht="12.75">
      <c r="B6365" s="110"/>
    </row>
    <row r="6366" s="1" customFormat="1" ht="12.75">
      <c r="B6366" s="110"/>
    </row>
    <row r="6367" s="1" customFormat="1" ht="12.75">
      <c r="B6367" s="110"/>
    </row>
    <row r="6368" s="1" customFormat="1" ht="12.75">
      <c r="B6368" s="110"/>
    </row>
    <row r="6369" s="1" customFormat="1" ht="12.75">
      <c r="B6369" s="110"/>
    </row>
    <row r="6370" s="1" customFormat="1" ht="12.75">
      <c r="B6370" s="110"/>
    </row>
    <row r="6371" s="1" customFormat="1" ht="12.75">
      <c r="B6371" s="110"/>
    </row>
    <row r="6372" s="1" customFormat="1" ht="12.75">
      <c r="B6372" s="110"/>
    </row>
    <row r="6373" s="1" customFormat="1" ht="12.75">
      <c r="B6373" s="110"/>
    </row>
    <row r="6374" s="1" customFormat="1" ht="12.75">
      <c r="B6374" s="110"/>
    </row>
    <row r="6375" s="1" customFormat="1" ht="12.75">
      <c r="B6375" s="110"/>
    </row>
    <row r="6376" s="1" customFormat="1" ht="12.75">
      <c r="B6376" s="110"/>
    </row>
    <row r="6377" s="1" customFormat="1" ht="12.75">
      <c r="B6377" s="110"/>
    </row>
    <row r="6378" s="1" customFormat="1" ht="12.75">
      <c r="B6378" s="110"/>
    </row>
    <row r="6379" s="1" customFormat="1" ht="12.75">
      <c r="B6379" s="110"/>
    </row>
    <row r="6380" s="1" customFormat="1" ht="12.75">
      <c r="B6380" s="110"/>
    </row>
    <row r="6381" s="1" customFormat="1" ht="12.75">
      <c r="B6381" s="110"/>
    </row>
    <row r="6382" s="1" customFormat="1" ht="12.75">
      <c r="B6382" s="110"/>
    </row>
    <row r="6383" s="1" customFormat="1" ht="12.75">
      <c r="B6383" s="110"/>
    </row>
    <row r="6384" s="1" customFormat="1" ht="12.75">
      <c r="B6384" s="110"/>
    </row>
    <row r="6385" s="1" customFormat="1" ht="12.75">
      <c r="B6385" s="110"/>
    </row>
    <row r="6386" s="1" customFormat="1" ht="12.75">
      <c r="B6386" s="110"/>
    </row>
    <row r="6387" s="1" customFormat="1" ht="12.75">
      <c r="B6387" s="110"/>
    </row>
    <row r="6388" s="1" customFormat="1" ht="12.75">
      <c r="B6388" s="110"/>
    </row>
    <row r="6389" s="1" customFormat="1" ht="12.75">
      <c r="B6389" s="110"/>
    </row>
    <row r="6390" s="1" customFormat="1" ht="12.75">
      <c r="B6390" s="110"/>
    </row>
    <row r="6391" s="1" customFormat="1" ht="12.75">
      <c r="B6391" s="110"/>
    </row>
    <row r="6392" s="1" customFormat="1" ht="12.75">
      <c r="B6392" s="110"/>
    </row>
    <row r="6393" s="1" customFormat="1" ht="12.75">
      <c r="B6393" s="110"/>
    </row>
    <row r="6394" s="1" customFormat="1" ht="12.75">
      <c r="B6394" s="110"/>
    </row>
    <row r="6395" s="1" customFormat="1" ht="12.75">
      <c r="B6395" s="110"/>
    </row>
    <row r="6396" s="1" customFormat="1" ht="12.75">
      <c r="B6396" s="110"/>
    </row>
    <row r="6397" s="1" customFormat="1" ht="12.75">
      <c r="B6397" s="110"/>
    </row>
    <row r="6398" s="1" customFormat="1" ht="12.75">
      <c r="B6398" s="110"/>
    </row>
    <row r="6399" s="1" customFormat="1" ht="12.75">
      <c r="B6399" s="110"/>
    </row>
    <row r="6400" s="1" customFormat="1" ht="12.75">
      <c r="B6400" s="110"/>
    </row>
    <row r="6401" s="1" customFormat="1" ht="12.75">
      <c r="B6401" s="110"/>
    </row>
    <row r="6402" s="1" customFormat="1" ht="12.75">
      <c r="B6402" s="110"/>
    </row>
    <row r="6403" s="1" customFormat="1" ht="12.75">
      <c r="B6403" s="110"/>
    </row>
    <row r="6404" s="1" customFormat="1" ht="12.75">
      <c r="B6404" s="110"/>
    </row>
    <row r="6405" s="1" customFormat="1" ht="12.75">
      <c r="B6405" s="110"/>
    </row>
    <row r="6406" s="1" customFormat="1" ht="12.75">
      <c r="B6406" s="110"/>
    </row>
    <row r="6407" s="1" customFormat="1" ht="12.75">
      <c r="B6407" s="110"/>
    </row>
    <row r="6408" s="1" customFormat="1" ht="12.75">
      <c r="B6408" s="110"/>
    </row>
    <row r="6409" s="1" customFormat="1" ht="12.75">
      <c r="B6409" s="110"/>
    </row>
    <row r="6410" s="1" customFormat="1" ht="12.75">
      <c r="B6410" s="110"/>
    </row>
    <row r="6411" s="1" customFormat="1" ht="12.75">
      <c r="B6411" s="110"/>
    </row>
    <row r="6412" s="1" customFormat="1" ht="12.75">
      <c r="B6412" s="110"/>
    </row>
    <row r="6413" s="1" customFormat="1" ht="12.75">
      <c r="B6413" s="110"/>
    </row>
    <row r="6414" s="1" customFormat="1" ht="12.75">
      <c r="B6414" s="110"/>
    </row>
    <row r="6415" s="1" customFormat="1" ht="12.75">
      <c r="B6415" s="110"/>
    </row>
    <row r="6416" s="1" customFormat="1" ht="12.75">
      <c r="B6416" s="110"/>
    </row>
    <row r="6417" s="1" customFormat="1" ht="12.75">
      <c r="B6417" s="110"/>
    </row>
    <row r="6418" s="1" customFormat="1" ht="12.75">
      <c r="B6418" s="110"/>
    </row>
    <row r="6419" s="1" customFormat="1" ht="12.75">
      <c r="B6419" s="110"/>
    </row>
    <row r="6420" s="1" customFormat="1" ht="12.75">
      <c r="B6420" s="110"/>
    </row>
    <row r="6421" s="1" customFormat="1" ht="12.75">
      <c r="B6421" s="110"/>
    </row>
    <row r="6422" s="1" customFormat="1" ht="12.75">
      <c r="B6422" s="110"/>
    </row>
    <row r="6423" s="1" customFormat="1" ht="12.75">
      <c r="B6423" s="110"/>
    </row>
    <row r="6424" s="1" customFormat="1" ht="12.75">
      <c r="B6424" s="110"/>
    </row>
    <row r="6425" s="1" customFormat="1" ht="12.75">
      <c r="B6425" s="110"/>
    </row>
    <row r="6426" s="1" customFormat="1" ht="12.75">
      <c r="B6426" s="110"/>
    </row>
    <row r="6427" s="1" customFormat="1" ht="12.75">
      <c r="B6427" s="110"/>
    </row>
    <row r="6428" s="1" customFormat="1" ht="12.75">
      <c r="B6428" s="110"/>
    </row>
    <row r="6429" s="1" customFormat="1" ht="12.75">
      <c r="B6429" s="110"/>
    </row>
    <row r="6430" s="1" customFormat="1" ht="12.75">
      <c r="B6430" s="110"/>
    </row>
    <row r="6431" s="1" customFormat="1" ht="12.75">
      <c r="B6431" s="110"/>
    </row>
    <row r="6432" s="1" customFormat="1" ht="12.75">
      <c r="B6432" s="110"/>
    </row>
    <row r="6433" s="1" customFormat="1" ht="12.75">
      <c r="B6433" s="110"/>
    </row>
    <row r="6434" s="1" customFormat="1" ht="12.75">
      <c r="B6434" s="110"/>
    </row>
    <row r="6435" s="1" customFormat="1" ht="12.75">
      <c r="B6435" s="110"/>
    </row>
    <row r="6436" s="1" customFormat="1" ht="12.75">
      <c r="B6436" s="110"/>
    </row>
    <row r="6437" s="1" customFormat="1" ht="12.75">
      <c r="B6437" s="110"/>
    </row>
    <row r="6438" s="1" customFormat="1" ht="12.75">
      <c r="B6438" s="110"/>
    </row>
    <row r="6439" s="1" customFormat="1" ht="12.75">
      <c r="B6439" s="110"/>
    </row>
    <row r="6440" s="1" customFormat="1" ht="12.75">
      <c r="B6440" s="110"/>
    </row>
    <row r="6441" s="1" customFormat="1" ht="12.75">
      <c r="B6441" s="110"/>
    </row>
    <row r="6442" s="1" customFormat="1" ht="12.75">
      <c r="B6442" s="110"/>
    </row>
    <row r="6443" s="1" customFormat="1" ht="12.75">
      <c r="B6443" s="110"/>
    </row>
    <row r="6444" s="1" customFormat="1" ht="12.75">
      <c r="B6444" s="110"/>
    </row>
    <row r="6445" s="1" customFormat="1" ht="12.75">
      <c r="B6445" s="110"/>
    </row>
    <row r="6446" s="1" customFormat="1" ht="12.75">
      <c r="B6446" s="110"/>
    </row>
    <row r="6447" s="1" customFormat="1" ht="12.75">
      <c r="B6447" s="110"/>
    </row>
    <row r="6448" s="1" customFormat="1" ht="12.75">
      <c r="B6448" s="110"/>
    </row>
    <row r="6449" s="1" customFormat="1" ht="12.75">
      <c r="B6449" s="110"/>
    </row>
    <row r="6450" s="1" customFormat="1" ht="12.75">
      <c r="B6450" s="110"/>
    </row>
    <row r="6451" s="1" customFormat="1" ht="12.75">
      <c r="B6451" s="110"/>
    </row>
    <row r="6452" s="1" customFormat="1" ht="12.75">
      <c r="B6452" s="110"/>
    </row>
    <row r="6453" s="1" customFormat="1" ht="12.75">
      <c r="B6453" s="110"/>
    </row>
    <row r="6454" s="1" customFormat="1" ht="12.75">
      <c r="B6454" s="110"/>
    </row>
    <row r="6455" s="1" customFormat="1" ht="12.75">
      <c r="B6455" s="110"/>
    </row>
    <row r="6456" s="1" customFormat="1" ht="12.75">
      <c r="B6456" s="110"/>
    </row>
    <row r="6457" s="1" customFormat="1" ht="12.75">
      <c r="B6457" s="110"/>
    </row>
    <row r="6458" s="1" customFormat="1" ht="12.75">
      <c r="B6458" s="110"/>
    </row>
    <row r="6459" s="1" customFormat="1" ht="12.75">
      <c r="B6459" s="110"/>
    </row>
    <row r="6460" s="1" customFormat="1" ht="12.75">
      <c r="B6460" s="110"/>
    </row>
    <row r="6461" s="1" customFormat="1" ht="12.75">
      <c r="B6461" s="110"/>
    </row>
    <row r="6462" s="1" customFormat="1" ht="12.75">
      <c r="B6462" s="110"/>
    </row>
    <row r="6463" s="1" customFormat="1" ht="12.75">
      <c r="B6463" s="110"/>
    </row>
    <row r="6464" s="1" customFormat="1" ht="12.75">
      <c r="B6464" s="110"/>
    </row>
    <row r="6465" s="1" customFormat="1" ht="12.75">
      <c r="B6465" s="110"/>
    </row>
    <row r="6466" s="1" customFormat="1" ht="12.75">
      <c r="B6466" s="110"/>
    </row>
    <row r="6467" s="1" customFormat="1" ht="12.75">
      <c r="B6467" s="110"/>
    </row>
    <row r="6468" s="1" customFormat="1" ht="12.75">
      <c r="B6468" s="110"/>
    </row>
    <row r="6469" s="1" customFormat="1" ht="12.75">
      <c r="B6469" s="110"/>
    </row>
    <row r="6470" s="1" customFormat="1" ht="12.75">
      <c r="B6470" s="110"/>
    </row>
    <row r="6471" s="1" customFormat="1" ht="12.75">
      <c r="B6471" s="110"/>
    </row>
    <row r="6472" s="1" customFormat="1" ht="12.75">
      <c r="B6472" s="110"/>
    </row>
    <row r="6473" s="1" customFormat="1" ht="12.75">
      <c r="B6473" s="110"/>
    </row>
    <row r="6474" s="1" customFormat="1" ht="12.75">
      <c r="B6474" s="110"/>
    </row>
    <row r="6475" s="1" customFormat="1" ht="12.75">
      <c r="B6475" s="110"/>
    </row>
    <row r="6476" s="1" customFormat="1" ht="12.75">
      <c r="B6476" s="110"/>
    </row>
    <row r="6477" s="1" customFormat="1" ht="12.75">
      <c r="B6477" s="110"/>
    </row>
    <row r="6478" s="1" customFormat="1" ht="12.75">
      <c r="B6478" s="110"/>
    </row>
    <row r="6479" s="1" customFormat="1" ht="12.75">
      <c r="B6479" s="110"/>
    </row>
    <row r="6480" s="1" customFormat="1" ht="12.75">
      <c r="B6480" s="110"/>
    </row>
    <row r="6481" s="1" customFormat="1" ht="12.75">
      <c r="B6481" s="110"/>
    </row>
    <row r="6482" s="1" customFormat="1" ht="12.75">
      <c r="B6482" s="110"/>
    </row>
    <row r="6483" s="1" customFormat="1" ht="12.75">
      <c r="B6483" s="110"/>
    </row>
    <row r="6484" s="1" customFormat="1" ht="12.75">
      <c r="B6484" s="110"/>
    </row>
    <row r="6485" s="1" customFormat="1" ht="12.75">
      <c r="B6485" s="110"/>
    </row>
    <row r="6486" s="1" customFormat="1" ht="12.75">
      <c r="B6486" s="110"/>
    </row>
    <row r="6487" s="1" customFormat="1" ht="12.75">
      <c r="B6487" s="110"/>
    </row>
    <row r="6488" s="1" customFormat="1" ht="12.75">
      <c r="B6488" s="110"/>
    </row>
    <row r="6489" s="1" customFormat="1" ht="12.75">
      <c r="B6489" s="110"/>
    </row>
    <row r="6490" s="1" customFormat="1" ht="12.75">
      <c r="B6490" s="110"/>
    </row>
    <row r="6491" s="1" customFormat="1" ht="12.75">
      <c r="B6491" s="110"/>
    </row>
    <row r="6492" s="1" customFormat="1" ht="12.75">
      <c r="B6492" s="110"/>
    </row>
    <row r="6493" s="1" customFormat="1" ht="12.75">
      <c r="B6493" s="110"/>
    </row>
    <row r="6494" s="1" customFormat="1" ht="12.75">
      <c r="B6494" s="110"/>
    </row>
    <row r="6495" s="1" customFormat="1" ht="12.75">
      <c r="B6495" s="110"/>
    </row>
    <row r="6496" s="1" customFormat="1" ht="12.75">
      <c r="B6496" s="110"/>
    </row>
    <row r="6497" s="1" customFormat="1" ht="12.75">
      <c r="B6497" s="110"/>
    </row>
    <row r="6498" s="1" customFormat="1" ht="12.75">
      <c r="B6498" s="110"/>
    </row>
    <row r="6499" s="1" customFormat="1" ht="12.75">
      <c r="B6499" s="110"/>
    </row>
    <row r="6500" s="1" customFormat="1" ht="12.75">
      <c r="B6500" s="110"/>
    </row>
    <row r="6501" s="1" customFormat="1" ht="12.75">
      <c r="B6501" s="110"/>
    </row>
    <row r="6502" s="1" customFormat="1" ht="12.75">
      <c r="B6502" s="110"/>
    </row>
    <row r="6503" s="1" customFormat="1" ht="12.75">
      <c r="B6503" s="110"/>
    </row>
    <row r="6504" s="1" customFormat="1" ht="12.75">
      <c r="B6504" s="110"/>
    </row>
    <row r="6505" s="1" customFormat="1" ht="12.75">
      <c r="B6505" s="110"/>
    </row>
    <row r="6506" s="1" customFormat="1" ht="12.75">
      <c r="B6506" s="110"/>
    </row>
    <row r="6507" s="1" customFormat="1" ht="12.75">
      <c r="B6507" s="110"/>
    </row>
    <row r="6508" s="1" customFormat="1" ht="12.75">
      <c r="B6508" s="110"/>
    </row>
    <row r="6509" s="1" customFormat="1" ht="12.75">
      <c r="B6509" s="110"/>
    </row>
    <row r="6510" s="1" customFormat="1" ht="12.75">
      <c r="B6510" s="110"/>
    </row>
    <row r="6511" s="1" customFormat="1" ht="12.75">
      <c r="B6511" s="110"/>
    </row>
    <row r="6512" s="1" customFormat="1" ht="12.75">
      <c r="B6512" s="110"/>
    </row>
    <row r="6513" s="1" customFormat="1" ht="12.75">
      <c r="B6513" s="110"/>
    </row>
    <row r="6514" s="1" customFormat="1" ht="12.75">
      <c r="B6514" s="110"/>
    </row>
    <row r="6515" s="1" customFormat="1" ht="12.75">
      <c r="B6515" s="110"/>
    </row>
    <row r="6516" s="1" customFormat="1" ht="12.75">
      <c r="B6516" s="110"/>
    </row>
    <row r="6517" s="1" customFormat="1" ht="12.75">
      <c r="B6517" s="110"/>
    </row>
    <row r="6518" s="1" customFormat="1" ht="12.75">
      <c r="B6518" s="110"/>
    </row>
    <row r="6519" s="1" customFormat="1" ht="12.75">
      <c r="B6519" s="110"/>
    </row>
    <row r="6520" s="1" customFormat="1" ht="12.75">
      <c r="B6520" s="110"/>
    </row>
    <row r="6521" s="1" customFormat="1" ht="12.75">
      <c r="B6521" s="110"/>
    </row>
    <row r="6522" s="1" customFormat="1" ht="12.75">
      <c r="B6522" s="110"/>
    </row>
    <row r="6523" s="1" customFormat="1" ht="12.75">
      <c r="B6523" s="110"/>
    </row>
    <row r="6524" s="1" customFormat="1" ht="12.75">
      <c r="B6524" s="110"/>
    </row>
    <row r="6525" s="1" customFormat="1" ht="12.75">
      <c r="B6525" s="110"/>
    </row>
    <row r="6526" s="1" customFormat="1" ht="12.75">
      <c r="B6526" s="110"/>
    </row>
    <row r="6527" s="1" customFormat="1" ht="12.75">
      <c r="B6527" s="110"/>
    </row>
    <row r="6528" s="1" customFormat="1" ht="12.75">
      <c r="B6528" s="110"/>
    </row>
    <row r="6529" s="1" customFormat="1" ht="12.75">
      <c r="B6529" s="110"/>
    </row>
    <row r="6530" s="1" customFormat="1" ht="12.75">
      <c r="B6530" s="110"/>
    </row>
    <row r="6531" s="1" customFormat="1" ht="12.75">
      <c r="B6531" s="110"/>
    </row>
    <row r="6532" s="1" customFormat="1" ht="12.75">
      <c r="B6532" s="110"/>
    </row>
    <row r="6533" s="1" customFormat="1" ht="12.75">
      <c r="B6533" s="110"/>
    </row>
    <row r="6534" s="1" customFormat="1" ht="12.75">
      <c r="B6534" s="110"/>
    </row>
    <row r="6535" s="1" customFormat="1" ht="12.75">
      <c r="B6535" s="110"/>
    </row>
    <row r="6536" s="1" customFormat="1" ht="12.75">
      <c r="B6536" s="110"/>
    </row>
    <row r="6537" s="1" customFormat="1" ht="12.75">
      <c r="B6537" s="110"/>
    </row>
    <row r="6538" s="1" customFormat="1" ht="12.75">
      <c r="B6538" s="110"/>
    </row>
    <row r="6539" s="1" customFormat="1" ht="12.75">
      <c r="B6539" s="110"/>
    </row>
    <row r="6540" s="1" customFormat="1" ht="12.75">
      <c r="B6540" s="110"/>
    </row>
    <row r="6541" s="1" customFormat="1" ht="12.75">
      <c r="B6541" s="110"/>
    </row>
    <row r="6542" s="1" customFormat="1" ht="12.75">
      <c r="B6542" s="110"/>
    </row>
    <row r="6543" s="1" customFormat="1" ht="12.75">
      <c r="B6543" s="110"/>
    </row>
    <row r="6544" s="1" customFormat="1" ht="12.75">
      <c r="B6544" s="110"/>
    </row>
    <row r="6545" s="1" customFormat="1" ht="12.75">
      <c r="B6545" s="110"/>
    </row>
    <row r="6546" s="1" customFormat="1" ht="12.75">
      <c r="B6546" s="110"/>
    </row>
    <row r="6547" s="1" customFormat="1" ht="12.75">
      <c r="B6547" s="110"/>
    </row>
    <row r="6548" s="1" customFormat="1" ht="12.75">
      <c r="B6548" s="110"/>
    </row>
    <row r="6549" s="1" customFormat="1" ht="12.75">
      <c r="B6549" s="110"/>
    </row>
    <row r="6550" s="1" customFormat="1" ht="12.75">
      <c r="B6550" s="110"/>
    </row>
    <row r="6551" s="1" customFormat="1" ht="12.75">
      <c r="B6551" s="110"/>
    </row>
    <row r="6552" s="1" customFormat="1" ht="12.75">
      <c r="B6552" s="110"/>
    </row>
    <row r="6553" s="1" customFormat="1" ht="12.75">
      <c r="B6553" s="110"/>
    </row>
    <row r="6554" s="1" customFormat="1" ht="12.75">
      <c r="B6554" s="110"/>
    </row>
    <row r="6555" s="1" customFormat="1" ht="12.75">
      <c r="B6555" s="110"/>
    </row>
    <row r="6556" s="1" customFormat="1" ht="12.75">
      <c r="B6556" s="110"/>
    </row>
    <row r="6557" s="1" customFormat="1" ht="12.75">
      <c r="B6557" s="110"/>
    </row>
    <row r="6558" s="1" customFormat="1" ht="12.75">
      <c r="B6558" s="110"/>
    </row>
    <row r="6559" s="1" customFormat="1" ht="12.75">
      <c r="B6559" s="110"/>
    </row>
    <row r="6560" s="1" customFormat="1" ht="12.75">
      <c r="B6560" s="110"/>
    </row>
    <row r="6561" s="1" customFormat="1" ht="12.75">
      <c r="B6561" s="110"/>
    </row>
    <row r="6562" s="1" customFormat="1" ht="12.75">
      <c r="B6562" s="110"/>
    </row>
    <row r="6563" s="1" customFormat="1" ht="12.75">
      <c r="B6563" s="110"/>
    </row>
    <row r="6564" s="1" customFormat="1" ht="12.75">
      <c r="B6564" s="110"/>
    </row>
    <row r="6565" s="1" customFormat="1" ht="12.75">
      <c r="B6565" s="110"/>
    </row>
    <row r="6566" s="1" customFormat="1" ht="12.75">
      <c r="B6566" s="110"/>
    </row>
    <row r="6567" s="1" customFormat="1" ht="12.75">
      <c r="B6567" s="110"/>
    </row>
    <row r="6568" s="1" customFormat="1" ht="12.75">
      <c r="B6568" s="110"/>
    </row>
    <row r="6569" s="1" customFormat="1" ht="12.75">
      <c r="B6569" s="110"/>
    </row>
    <row r="6570" s="1" customFormat="1" ht="12.75">
      <c r="B6570" s="110"/>
    </row>
    <row r="6571" s="1" customFormat="1" ht="12.75">
      <c r="B6571" s="110"/>
    </row>
    <row r="6572" s="1" customFormat="1" ht="12.75">
      <c r="B6572" s="110"/>
    </row>
    <row r="6573" s="1" customFormat="1" ht="12.75">
      <c r="B6573" s="110"/>
    </row>
    <row r="6574" s="1" customFormat="1" ht="12.75">
      <c r="B6574" s="110"/>
    </row>
    <row r="6575" s="1" customFormat="1" ht="12.75">
      <c r="B6575" s="110"/>
    </row>
    <row r="6576" s="1" customFormat="1" ht="12.75">
      <c r="B6576" s="110"/>
    </row>
    <row r="6577" s="1" customFormat="1" ht="12.75">
      <c r="B6577" s="110"/>
    </row>
    <row r="6578" s="1" customFormat="1" ht="12.75">
      <c r="B6578" s="110"/>
    </row>
    <row r="6579" s="1" customFormat="1" ht="12.75">
      <c r="B6579" s="110"/>
    </row>
    <row r="6580" s="1" customFormat="1" ht="12.75">
      <c r="B6580" s="110"/>
    </row>
    <row r="6581" s="1" customFormat="1" ht="12.75">
      <c r="B6581" s="110"/>
    </row>
    <row r="6582" s="1" customFormat="1" ht="12.75">
      <c r="B6582" s="110"/>
    </row>
    <row r="6583" s="1" customFormat="1" ht="12.75">
      <c r="B6583" s="110"/>
    </row>
    <row r="6584" s="1" customFormat="1" ht="12.75">
      <c r="B6584" s="110"/>
    </row>
    <row r="6585" s="1" customFormat="1" ht="12.75">
      <c r="B6585" s="110"/>
    </row>
    <row r="6586" s="1" customFormat="1" ht="12.75">
      <c r="B6586" s="110"/>
    </row>
    <row r="6587" s="1" customFormat="1" ht="12.75">
      <c r="B6587" s="110"/>
    </row>
    <row r="6588" s="1" customFormat="1" ht="12.75">
      <c r="B6588" s="110"/>
    </row>
    <row r="6589" s="1" customFormat="1" ht="12.75">
      <c r="B6589" s="110"/>
    </row>
    <row r="6590" s="1" customFormat="1" ht="12.75">
      <c r="B6590" s="110"/>
    </row>
    <row r="6591" s="1" customFormat="1" ht="12.75">
      <c r="B6591" s="110"/>
    </row>
    <row r="6592" s="1" customFormat="1" ht="12.75">
      <c r="B6592" s="110"/>
    </row>
    <row r="6593" s="1" customFormat="1" ht="12.75">
      <c r="B6593" s="110"/>
    </row>
    <row r="6594" s="1" customFormat="1" ht="12.75">
      <c r="B6594" s="110"/>
    </row>
    <row r="6595" s="1" customFormat="1" ht="12.75">
      <c r="B6595" s="110"/>
    </row>
    <row r="6596" s="1" customFormat="1" ht="12.75">
      <c r="B6596" s="110"/>
    </row>
    <row r="6597" s="1" customFormat="1" ht="12.75">
      <c r="B6597" s="110"/>
    </row>
    <row r="6598" s="1" customFormat="1" ht="12.75">
      <c r="B6598" s="110"/>
    </row>
    <row r="6599" s="1" customFormat="1" ht="12.75">
      <c r="B6599" s="110"/>
    </row>
    <row r="6600" s="1" customFormat="1" ht="12.75">
      <c r="B6600" s="110"/>
    </row>
    <row r="6601" s="1" customFormat="1" ht="12.75">
      <c r="B6601" s="110"/>
    </row>
    <row r="6602" s="1" customFormat="1" ht="12.75">
      <c r="B6602" s="110"/>
    </row>
    <row r="6603" s="1" customFormat="1" ht="12.75">
      <c r="B6603" s="110"/>
    </row>
    <row r="6604" s="1" customFormat="1" ht="12.75">
      <c r="B6604" s="110"/>
    </row>
    <row r="6605" s="1" customFormat="1" ht="12.75">
      <c r="B6605" s="110"/>
    </row>
    <row r="6606" s="1" customFormat="1" ht="12.75">
      <c r="B6606" s="110"/>
    </row>
    <row r="6607" s="1" customFormat="1" ht="12.75">
      <c r="B6607" s="110"/>
    </row>
    <row r="6608" s="1" customFormat="1" ht="12.75">
      <c r="B6608" s="110"/>
    </row>
    <row r="6609" s="1" customFormat="1" ht="12.75">
      <c r="B6609" s="110"/>
    </row>
    <row r="6610" s="1" customFormat="1" ht="12.75">
      <c r="B6610" s="110"/>
    </row>
    <row r="6611" s="1" customFormat="1" ht="12.75">
      <c r="B6611" s="110"/>
    </row>
    <row r="6612" s="1" customFormat="1" ht="12.75">
      <c r="B6612" s="110"/>
    </row>
    <row r="6613" s="1" customFormat="1" ht="12.75">
      <c r="B6613" s="110"/>
    </row>
    <row r="6614" s="1" customFormat="1" ht="12.75">
      <c r="B6614" s="110"/>
    </row>
    <row r="6615" s="1" customFormat="1" ht="12.75">
      <c r="B6615" s="110"/>
    </row>
    <row r="6616" s="1" customFormat="1" ht="12.75">
      <c r="B6616" s="110"/>
    </row>
    <row r="6617" s="1" customFormat="1" ht="12.75">
      <c r="B6617" s="110"/>
    </row>
    <row r="6618" s="1" customFormat="1" ht="12.75">
      <c r="B6618" s="110"/>
    </row>
    <row r="6619" s="1" customFormat="1" ht="12.75">
      <c r="B6619" s="110"/>
    </row>
    <row r="6620" s="1" customFormat="1" ht="12.75">
      <c r="B6620" s="110"/>
    </row>
    <row r="6621" s="1" customFormat="1" ht="12.75">
      <c r="B6621" s="110"/>
    </row>
    <row r="6622" s="1" customFormat="1" ht="12.75">
      <c r="B6622" s="110"/>
    </row>
    <row r="6623" s="1" customFormat="1" ht="12.75">
      <c r="B6623" s="110"/>
    </row>
    <row r="6624" s="1" customFormat="1" ht="12.75">
      <c r="B6624" s="110"/>
    </row>
    <row r="6625" s="1" customFormat="1" ht="12.75">
      <c r="B6625" s="110"/>
    </row>
    <row r="6626" s="1" customFormat="1" ht="12.75">
      <c r="B6626" s="110"/>
    </row>
    <row r="6627" s="1" customFormat="1" ht="12.75">
      <c r="B6627" s="110"/>
    </row>
    <row r="6628" s="1" customFormat="1" ht="12.75">
      <c r="B6628" s="110"/>
    </row>
    <row r="6629" s="1" customFormat="1" ht="12.75">
      <c r="B6629" s="110"/>
    </row>
    <row r="6630" s="1" customFormat="1" ht="12.75">
      <c r="B6630" s="110"/>
    </row>
    <row r="6631" s="1" customFormat="1" ht="12.75">
      <c r="B6631" s="110"/>
    </row>
    <row r="6632" s="1" customFormat="1" ht="12.75">
      <c r="B6632" s="110"/>
    </row>
    <row r="6633" s="1" customFormat="1" ht="12.75">
      <c r="B6633" s="110"/>
    </row>
    <row r="6634" s="1" customFormat="1" ht="12.75">
      <c r="B6634" s="110"/>
    </row>
    <row r="6635" s="1" customFormat="1" ht="12.75">
      <c r="B6635" s="110"/>
    </row>
    <row r="6636" s="1" customFormat="1" ht="12.75">
      <c r="B6636" s="110"/>
    </row>
    <row r="6637" s="1" customFormat="1" ht="12.75">
      <c r="B6637" s="110"/>
    </row>
    <row r="6638" s="1" customFormat="1" ht="12.75">
      <c r="B6638" s="110"/>
    </row>
    <row r="6639" s="1" customFormat="1" ht="12.75">
      <c r="B6639" s="110"/>
    </row>
    <row r="6640" s="1" customFormat="1" ht="12.75">
      <c r="B6640" s="110"/>
    </row>
    <row r="6641" s="1" customFormat="1" ht="12.75">
      <c r="B6641" s="110"/>
    </row>
    <row r="6642" s="1" customFormat="1" ht="12.75">
      <c r="B6642" s="110"/>
    </row>
    <row r="6643" s="1" customFormat="1" ht="12.75">
      <c r="B6643" s="110"/>
    </row>
    <row r="6644" s="1" customFormat="1" ht="12.75">
      <c r="B6644" s="110"/>
    </row>
    <row r="6645" s="1" customFormat="1" ht="12.75">
      <c r="B6645" s="110"/>
    </row>
    <row r="6646" s="1" customFormat="1" ht="12.75">
      <c r="B6646" s="110"/>
    </row>
    <row r="6647" s="1" customFormat="1" ht="12.75">
      <c r="B6647" s="110"/>
    </row>
    <row r="6648" s="1" customFormat="1" ht="12.75">
      <c r="B6648" s="110"/>
    </row>
    <row r="6649" s="1" customFormat="1" ht="12.75">
      <c r="B6649" s="110"/>
    </row>
    <row r="6650" s="1" customFormat="1" ht="12.75">
      <c r="B6650" s="110"/>
    </row>
    <row r="6651" s="1" customFormat="1" ht="12.75">
      <c r="B6651" s="110"/>
    </row>
    <row r="6652" s="1" customFormat="1" ht="12.75">
      <c r="B6652" s="110"/>
    </row>
    <row r="6653" s="1" customFormat="1" ht="12.75">
      <c r="B6653" s="110"/>
    </row>
    <row r="6654" s="1" customFormat="1" ht="12.75">
      <c r="B6654" s="110"/>
    </row>
    <row r="6655" s="1" customFormat="1" ht="12.75">
      <c r="B6655" s="110"/>
    </row>
    <row r="6656" s="1" customFormat="1" ht="12.75">
      <c r="B6656" s="110"/>
    </row>
    <row r="6657" s="1" customFormat="1" ht="12.75">
      <c r="B6657" s="110"/>
    </row>
    <row r="6658" s="1" customFormat="1" ht="12.75">
      <c r="B6658" s="110"/>
    </row>
    <row r="6659" s="1" customFormat="1" ht="12.75">
      <c r="B6659" s="110"/>
    </row>
    <row r="6660" s="1" customFormat="1" ht="12.75">
      <c r="B6660" s="110"/>
    </row>
    <row r="6661" s="1" customFormat="1" ht="12.75">
      <c r="B6661" s="110"/>
    </row>
    <row r="6662" s="1" customFormat="1" ht="12.75">
      <c r="B6662" s="110"/>
    </row>
    <row r="6663" s="1" customFormat="1" ht="12.75">
      <c r="B6663" s="110"/>
    </row>
    <row r="6664" s="1" customFormat="1" ht="12.75">
      <c r="B6664" s="110"/>
    </row>
    <row r="6665" s="1" customFormat="1" ht="12.75">
      <c r="B6665" s="110"/>
    </row>
    <row r="6666" s="1" customFormat="1" ht="12.75">
      <c r="B6666" s="110"/>
    </row>
    <row r="6667" s="1" customFormat="1" ht="12.75">
      <c r="B6667" s="110"/>
    </row>
    <row r="6668" s="1" customFormat="1" ht="12.75">
      <c r="B6668" s="110"/>
    </row>
    <row r="6669" s="1" customFormat="1" ht="12.75">
      <c r="B6669" s="110"/>
    </row>
    <row r="6670" s="1" customFormat="1" ht="12.75">
      <c r="B6670" s="110"/>
    </row>
    <row r="6671" s="1" customFormat="1" ht="12.75">
      <c r="B6671" s="110"/>
    </row>
    <row r="6672" s="1" customFormat="1" ht="12.75">
      <c r="B6672" s="110"/>
    </row>
    <row r="6673" s="1" customFormat="1" ht="12.75">
      <c r="B6673" s="110"/>
    </row>
    <row r="6674" s="1" customFormat="1" ht="12.75">
      <c r="B6674" s="110"/>
    </row>
    <row r="6675" s="1" customFormat="1" ht="12.75">
      <c r="B6675" s="110"/>
    </row>
    <row r="6676" s="1" customFormat="1" ht="12.75">
      <c r="B6676" s="110"/>
    </row>
    <row r="6677" s="1" customFormat="1" ht="12.75">
      <c r="B6677" s="110"/>
    </row>
    <row r="6678" s="1" customFormat="1" ht="12.75">
      <c r="B6678" s="110"/>
    </row>
    <row r="6679" s="1" customFormat="1" ht="12.75">
      <c r="B6679" s="110"/>
    </row>
    <row r="6680" s="1" customFormat="1" ht="12.75">
      <c r="B6680" s="110"/>
    </row>
    <row r="6681" s="1" customFormat="1" ht="12.75">
      <c r="B6681" s="110"/>
    </row>
    <row r="6682" s="1" customFormat="1" ht="12.75">
      <c r="B6682" s="110"/>
    </row>
    <row r="6683" s="1" customFormat="1" ht="12.75">
      <c r="B6683" s="110"/>
    </row>
    <row r="6684" s="1" customFormat="1" ht="12.75">
      <c r="B6684" s="110"/>
    </row>
    <row r="6685" s="1" customFormat="1" ht="12.75">
      <c r="B6685" s="110"/>
    </row>
    <row r="6686" s="1" customFormat="1" ht="12.75">
      <c r="B6686" s="110"/>
    </row>
    <row r="6687" s="1" customFormat="1" ht="12.75">
      <c r="B6687" s="110"/>
    </row>
    <row r="6688" s="1" customFormat="1" ht="12.75">
      <c r="B6688" s="110"/>
    </row>
    <row r="6689" s="1" customFormat="1" ht="12.75">
      <c r="B6689" s="110"/>
    </row>
    <row r="6690" s="1" customFormat="1" ht="12.75">
      <c r="B6690" s="110"/>
    </row>
    <row r="6691" s="1" customFormat="1" ht="12.75">
      <c r="B6691" s="110"/>
    </row>
    <row r="6692" s="1" customFormat="1" ht="12.75">
      <c r="B6692" s="110"/>
    </row>
    <row r="6693" s="1" customFormat="1" ht="12.75">
      <c r="B6693" s="110"/>
    </row>
    <row r="6694" s="1" customFormat="1" ht="12.75">
      <c r="B6694" s="110"/>
    </row>
    <row r="6695" s="1" customFormat="1" ht="12.75">
      <c r="B6695" s="110"/>
    </row>
    <row r="6696" s="1" customFormat="1" ht="12.75">
      <c r="B6696" s="110"/>
    </row>
    <row r="6697" s="1" customFormat="1" ht="12.75">
      <c r="B6697" s="110"/>
    </row>
    <row r="6698" s="1" customFormat="1" ht="12.75">
      <c r="B6698" s="110"/>
    </row>
    <row r="6699" s="1" customFormat="1" ht="12.75">
      <c r="B6699" s="110"/>
    </row>
    <row r="6700" s="1" customFormat="1" ht="12.75">
      <c r="B6700" s="110"/>
    </row>
    <row r="6701" s="1" customFormat="1" ht="12.75">
      <c r="B6701" s="110"/>
    </row>
    <row r="6702" s="1" customFormat="1" ht="12.75">
      <c r="B6702" s="110"/>
    </row>
    <row r="6703" s="1" customFormat="1" ht="12.75">
      <c r="B6703" s="110"/>
    </row>
    <row r="6704" s="1" customFormat="1" ht="12.75">
      <c r="B6704" s="110"/>
    </row>
    <row r="6705" s="1" customFormat="1" ht="12.75">
      <c r="B6705" s="110"/>
    </row>
    <row r="6706" s="1" customFormat="1" ht="12.75">
      <c r="B6706" s="110"/>
    </row>
    <row r="6707" s="1" customFormat="1" ht="12.75">
      <c r="B6707" s="110"/>
    </row>
    <row r="6708" s="1" customFormat="1" ht="12.75">
      <c r="B6708" s="110"/>
    </row>
    <row r="6709" s="1" customFormat="1" ht="12.75">
      <c r="B6709" s="110"/>
    </row>
    <row r="6710" s="1" customFormat="1" ht="12.75">
      <c r="B6710" s="110"/>
    </row>
    <row r="6711" s="1" customFormat="1" ht="12.75">
      <c r="B6711" s="110"/>
    </row>
    <row r="6712" s="1" customFormat="1" ht="12.75">
      <c r="B6712" s="110"/>
    </row>
    <row r="6713" s="1" customFormat="1" ht="12.75">
      <c r="B6713" s="110"/>
    </row>
    <row r="6714" s="1" customFormat="1" ht="12.75">
      <c r="B6714" s="110"/>
    </row>
    <row r="6715" s="1" customFormat="1" ht="12.75">
      <c r="B6715" s="110"/>
    </row>
    <row r="6716" s="1" customFormat="1" ht="12.75">
      <c r="B6716" s="110"/>
    </row>
    <row r="6717" s="1" customFormat="1" ht="12.75">
      <c r="B6717" s="110"/>
    </row>
    <row r="6718" s="1" customFormat="1" ht="12.75">
      <c r="B6718" s="110"/>
    </row>
    <row r="6719" s="1" customFormat="1" ht="12.75">
      <c r="B6719" s="110"/>
    </row>
    <row r="6720" s="1" customFormat="1" ht="12.75">
      <c r="B6720" s="110"/>
    </row>
    <row r="6721" s="1" customFormat="1" ht="12.75">
      <c r="B6721" s="110"/>
    </row>
    <row r="6722" s="1" customFormat="1" ht="12.75">
      <c r="B6722" s="110"/>
    </row>
    <row r="6723" s="1" customFormat="1" ht="12.75">
      <c r="B6723" s="110"/>
    </row>
    <row r="6724" s="1" customFormat="1" ht="12.75">
      <c r="B6724" s="110"/>
    </row>
    <row r="6725" s="1" customFormat="1" ht="12.75">
      <c r="B6725" s="110"/>
    </row>
    <row r="6726" s="1" customFormat="1" ht="12.75">
      <c r="B6726" s="110"/>
    </row>
    <row r="6727" s="1" customFormat="1" ht="12.75">
      <c r="B6727" s="110"/>
    </row>
    <row r="6728" s="1" customFormat="1" ht="12.75">
      <c r="B6728" s="110"/>
    </row>
    <row r="6729" s="1" customFormat="1" ht="12.75">
      <c r="B6729" s="110"/>
    </row>
    <row r="6730" s="1" customFormat="1" ht="12.75">
      <c r="B6730" s="110"/>
    </row>
    <row r="6731" s="1" customFormat="1" ht="12.75">
      <c r="B6731" s="110"/>
    </row>
    <row r="6732" s="1" customFormat="1" ht="12.75">
      <c r="B6732" s="110"/>
    </row>
    <row r="6733" s="1" customFormat="1" ht="12.75">
      <c r="B6733" s="110"/>
    </row>
    <row r="6734" s="1" customFormat="1" ht="12.75">
      <c r="B6734" s="110"/>
    </row>
    <row r="6735" s="1" customFormat="1" ht="12.75">
      <c r="B6735" s="110"/>
    </row>
    <row r="6736" s="1" customFormat="1" ht="12.75">
      <c r="B6736" s="110"/>
    </row>
    <row r="6737" s="1" customFormat="1" ht="12.75">
      <c r="B6737" s="110"/>
    </row>
    <row r="6738" s="1" customFormat="1" ht="12.75">
      <c r="B6738" s="110"/>
    </row>
    <row r="6739" s="1" customFormat="1" ht="12.75">
      <c r="B6739" s="110"/>
    </row>
    <row r="6740" s="1" customFormat="1" ht="12.75">
      <c r="B6740" s="110"/>
    </row>
    <row r="6741" s="1" customFormat="1" ht="12.75">
      <c r="B6741" s="110"/>
    </row>
    <row r="6742" s="1" customFormat="1" ht="12.75">
      <c r="B6742" s="110"/>
    </row>
    <row r="6743" s="1" customFormat="1" ht="12.75">
      <c r="B6743" s="110"/>
    </row>
    <row r="6744" s="1" customFormat="1" ht="12.75">
      <c r="B6744" s="110"/>
    </row>
    <row r="6745" s="1" customFormat="1" ht="12.75">
      <c r="B6745" s="110"/>
    </row>
    <row r="6746" s="1" customFormat="1" ht="12.75">
      <c r="B6746" s="110"/>
    </row>
    <row r="6747" s="1" customFormat="1" ht="12.75">
      <c r="B6747" s="110"/>
    </row>
    <row r="6748" s="1" customFormat="1" ht="12.75">
      <c r="B6748" s="110"/>
    </row>
    <row r="6749" s="1" customFormat="1" ht="12.75">
      <c r="B6749" s="110"/>
    </row>
    <row r="6750" s="1" customFormat="1" ht="12.75">
      <c r="B6750" s="110"/>
    </row>
    <row r="6751" s="1" customFormat="1" ht="12.75">
      <c r="B6751" s="110"/>
    </row>
    <row r="6752" s="1" customFormat="1" ht="12.75">
      <c r="B6752" s="110"/>
    </row>
    <row r="6753" s="1" customFormat="1" ht="12.75">
      <c r="B6753" s="110"/>
    </row>
    <row r="6754" s="1" customFormat="1" ht="12.75">
      <c r="B6754" s="110"/>
    </row>
    <row r="6755" s="1" customFormat="1" ht="12.75">
      <c r="B6755" s="110"/>
    </row>
    <row r="6756" s="1" customFormat="1" ht="12.75">
      <c r="B6756" s="110"/>
    </row>
    <row r="6757" s="1" customFormat="1" ht="12.75">
      <c r="B6757" s="110"/>
    </row>
    <row r="6758" s="1" customFormat="1" ht="12.75">
      <c r="B6758" s="110"/>
    </row>
    <row r="6759" s="1" customFormat="1" ht="12.75">
      <c r="B6759" s="110"/>
    </row>
    <row r="6760" s="1" customFormat="1" ht="12.75">
      <c r="B6760" s="110"/>
    </row>
    <row r="6761" s="1" customFormat="1" ht="12.75">
      <c r="B6761" s="110"/>
    </row>
    <row r="6762" s="1" customFormat="1" ht="12.75">
      <c r="B6762" s="110"/>
    </row>
    <row r="6763" s="1" customFormat="1" ht="12.75">
      <c r="B6763" s="110"/>
    </row>
    <row r="6764" s="1" customFormat="1" ht="12.75">
      <c r="B6764" s="110"/>
    </row>
    <row r="6765" s="1" customFormat="1" ht="12.75">
      <c r="B6765" s="110"/>
    </row>
    <row r="6766" s="1" customFormat="1" ht="12.75">
      <c r="B6766" s="110"/>
    </row>
    <row r="6767" s="1" customFormat="1" ht="12.75">
      <c r="B6767" s="110"/>
    </row>
    <row r="6768" s="1" customFormat="1" ht="12.75">
      <c r="B6768" s="110"/>
    </row>
    <row r="6769" s="1" customFormat="1" ht="12.75">
      <c r="B6769" s="110"/>
    </row>
    <row r="6770" s="1" customFormat="1" ht="12.75">
      <c r="B6770" s="110"/>
    </row>
    <row r="6771" s="1" customFormat="1" ht="12.75">
      <c r="B6771" s="110"/>
    </row>
    <row r="6772" s="1" customFormat="1" ht="12.75">
      <c r="B6772" s="110"/>
    </row>
    <row r="6773" s="1" customFormat="1" ht="12.75">
      <c r="B6773" s="110"/>
    </row>
    <row r="6774" s="1" customFormat="1" ht="12.75">
      <c r="B6774" s="110"/>
    </row>
    <row r="6775" s="1" customFormat="1" ht="12.75">
      <c r="B6775" s="110"/>
    </row>
    <row r="6776" s="1" customFormat="1" ht="12.75">
      <c r="B6776" s="110"/>
    </row>
    <row r="6777" s="1" customFormat="1" ht="12.75">
      <c r="B6777" s="110"/>
    </row>
    <row r="6778" s="1" customFormat="1" ht="12.75">
      <c r="B6778" s="110"/>
    </row>
    <row r="6779" s="1" customFormat="1" ht="12.75">
      <c r="B6779" s="110"/>
    </row>
    <row r="6780" s="1" customFormat="1" ht="12.75">
      <c r="B6780" s="110"/>
    </row>
    <row r="6781" s="1" customFormat="1" ht="12.75">
      <c r="B6781" s="110"/>
    </row>
    <row r="6782" s="1" customFormat="1" ht="12.75">
      <c r="B6782" s="110"/>
    </row>
    <row r="6783" s="1" customFormat="1" ht="12.75">
      <c r="B6783" s="110"/>
    </row>
    <row r="6784" s="1" customFormat="1" ht="12.75">
      <c r="B6784" s="110"/>
    </row>
    <row r="6785" s="1" customFormat="1" ht="12.75">
      <c r="B6785" s="110"/>
    </row>
    <row r="6786" s="1" customFormat="1" ht="12.75">
      <c r="B6786" s="110"/>
    </row>
    <row r="6787" s="1" customFormat="1" ht="12.75">
      <c r="B6787" s="110"/>
    </row>
    <row r="6788" s="1" customFormat="1" ht="12.75">
      <c r="B6788" s="110"/>
    </row>
    <row r="6789" s="1" customFormat="1" ht="12.75">
      <c r="B6789" s="110"/>
    </row>
    <row r="6790" s="1" customFormat="1" ht="12.75">
      <c r="B6790" s="110"/>
    </row>
    <row r="6791" s="1" customFormat="1" ht="12.75">
      <c r="B6791" s="110"/>
    </row>
    <row r="6792" s="1" customFormat="1" ht="12.75">
      <c r="B6792" s="110"/>
    </row>
    <row r="6793" s="1" customFormat="1" ht="12.75">
      <c r="B6793" s="110"/>
    </row>
    <row r="6794" s="1" customFormat="1" ht="12.75">
      <c r="B6794" s="110"/>
    </row>
    <row r="6795" s="1" customFormat="1" ht="12.75">
      <c r="B6795" s="110"/>
    </row>
    <row r="6796" s="1" customFormat="1" ht="12.75">
      <c r="B6796" s="110"/>
    </row>
    <row r="6797" s="1" customFormat="1" ht="12.75">
      <c r="B6797" s="110"/>
    </row>
    <row r="6798" s="1" customFormat="1" ht="12.75">
      <c r="B6798" s="110"/>
    </row>
    <row r="6799" s="1" customFormat="1" ht="12.75">
      <c r="B6799" s="110"/>
    </row>
    <row r="6800" s="1" customFormat="1" ht="12.75">
      <c r="B6800" s="110"/>
    </row>
    <row r="6801" s="1" customFormat="1" ht="12.75">
      <c r="B6801" s="110"/>
    </row>
    <row r="6802" s="1" customFormat="1" ht="12.75">
      <c r="B6802" s="110"/>
    </row>
    <row r="6803" s="1" customFormat="1" ht="12.75">
      <c r="B6803" s="110"/>
    </row>
    <row r="6804" s="1" customFormat="1" ht="12.75">
      <c r="B6804" s="110"/>
    </row>
    <row r="6805" s="1" customFormat="1" ht="12.75">
      <c r="B6805" s="110"/>
    </row>
    <row r="6806" s="1" customFormat="1" ht="12.75">
      <c r="B6806" s="110"/>
    </row>
    <row r="6807" s="1" customFormat="1" ht="12.75">
      <c r="B6807" s="110"/>
    </row>
    <row r="6808" s="1" customFormat="1" ht="12.75">
      <c r="B6808" s="110"/>
    </row>
    <row r="6809" s="1" customFormat="1" ht="12.75">
      <c r="B6809" s="110"/>
    </row>
    <row r="6810" s="1" customFormat="1" ht="12.75">
      <c r="B6810" s="110"/>
    </row>
    <row r="6811" s="1" customFormat="1" ht="12.75">
      <c r="B6811" s="110"/>
    </row>
    <row r="6812" s="1" customFormat="1" ht="12.75">
      <c r="B6812" s="110"/>
    </row>
    <row r="6813" s="1" customFormat="1" ht="12.75">
      <c r="B6813" s="110"/>
    </row>
    <row r="6814" s="1" customFormat="1" ht="12.75">
      <c r="B6814" s="110"/>
    </row>
    <row r="6815" s="1" customFormat="1" ht="12.75">
      <c r="B6815" s="110"/>
    </row>
    <row r="6816" s="1" customFormat="1" ht="12.75">
      <c r="B6816" s="110"/>
    </row>
    <row r="6817" s="1" customFormat="1" ht="12.75">
      <c r="B6817" s="110"/>
    </row>
    <row r="6818" s="1" customFormat="1" ht="12.75">
      <c r="B6818" s="110"/>
    </row>
    <row r="6819" s="1" customFormat="1" ht="12.75">
      <c r="B6819" s="110"/>
    </row>
    <row r="6820" s="1" customFormat="1" ht="12.75">
      <c r="B6820" s="110"/>
    </row>
    <row r="6821" s="1" customFormat="1" ht="12.75">
      <c r="B6821" s="110"/>
    </row>
    <row r="6822" s="1" customFormat="1" ht="12.75">
      <c r="B6822" s="110"/>
    </row>
    <row r="6823" s="1" customFormat="1" ht="12.75">
      <c r="B6823" s="110"/>
    </row>
    <row r="6824" s="1" customFormat="1" ht="12.75">
      <c r="B6824" s="110"/>
    </row>
    <row r="6825" s="1" customFormat="1" ht="12.75">
      <c r="B6825" s="110"/>
    </row>
    <row r="6826" s="1" customFormat="1" ht="12.75">
      <c r="B6826" s="110"/>
    </row>
    <row r="6827" s="1" customFormat="1" ht="12.75">
      <c r="B6827" s="110"/>
    </row>
    <row r="6828" s="1" customFormat="1" ht="12.75">
      <c r="B6828" s="110"/>
    </row>
    <row r="6829" s="1" customFormat="1" ht="12.75">
      <c r="B6829" s="110"/>
    </row>
    <row r="6830" s="1" customFormat="1" ht="12.75">
      <c r="B6830" s="110"/>
    </row>
    <row r="6831" s="1" customFormat="1" ht="12.75">
      <c r="B6831" s="110"/>
    </row>
    <row r="6832" s="1" customFormat="1" ht="12.75">
      <c r="B6832" s="110"/>
    </row>
    <row r="6833" s="1" customFormat="1" ht="12.75">
      <c r="B6833" s="110"/>
    </row>
    <row r="6834" s="1" customFormat="1" ht="12.75">
      <c r="B6834" s="110"/>
    </row>
    <row r="6835" s="1" customFormat="1" ht="12.75">
      <c r="B6835" s="110"/>
    </row>
    <row r="6836" s="1" customFormat="1" ht="12.75">
      <c r="B6836" s="110"/>
    </row>
    <row r="6837" s="1" customFormat="1" ht="12.75">
      <c r="B6837" s="110"/>
    </row>
    <row r="6838" s="1" customFormat="1" ht="12.75">
      <c r="B6838" s="110"/>
    </row>
    <row r="6839" s="1" customFormat="1" ht="12.75">
      <c r="B6839" s="110"/>
    </row>
    <row r="6840" s="1" customFormat="1" ht="12.75">
      <c r="B6840" s="110"/>
    </row>
    <row r="6841" s="1" customFormat="1" ht="12.75">
      <c r="B6841" s="110"/>
    </row>
    <row r="6842" s="1" customFormat="1" ht="12.75">
      <c r="B6842" s="110"/>
    </row>
    <row r="6843" s="1" customFormat="1" ht="12.75">
      <c r="B6843" s="110"/>
    </row>
    <row r="6844" s="1" customFormat="1" ht="12.75">
      <c r="B6844" s="110"/>
    </row>
    <row r="6845" s="1" customFormat="1" ht="12.75">
      <c r="B6845" s="110"/>
    </row>
    <row r="6846" s="1" customFormat="1" ht="12.75">
      <c r="B6846" s="110"/>
    </row>
    <row r="6847" s="1" customFormat="1" ht="12.75">
      <c r="B6847" s="110"/>
    </row>
    <row r="6848" s="1" customFormat="1" ht="12.75">
      <c r="B6848" s="110"/>
    </row>
    <row r="6849" s="1" customFormat="1" ht="12.75">
      <c r="B6849" s="110"/>
    </row>
    <row r="6850" s="1" customFormat="1" ht="12.75">
      <c r="B6850" s="110"/>
    </row>
    <row r="6851" s="1" customFormat="1" ht="12.75">
      <c r="B6851" s="110"/>
    </row>
    <row r="6852" s="1" customFormat="1" ht="12.75">
      <c r="B6852" s="110"/>
    </row>
    <row r="6853" s="1" customFormat="1" ht="12.75">
      <c r="B6853" s="110"/>
    </row>
    <row r="6854" s="1" customFormat="1" ht="12.75">
      <c r="B6854" s="110"/>
    </row>
    <row r="6855" s="1" customFormat="1" ht="12.75">
      <c r="B6855" s="110"/>
    </row>
    <row r="6856" s="1" customFormat="1" ht="12.75">
      <c r="B6856" s="110"/>
    </row>
    <row r="6857" s="1" customFormat="1" ht="12.75">
      <c r="B6857" s="110"/>
    </row>
    <row r="6858" s="1" customFormat="1" ht="12.75">
      <c r="B6858" s="110"/>
    </row>
    <row r="6859" s="1" customFormat="1" ht="12.75">
      <c r="B6859" s="110"/>
    </row>
    <row r="6860" s="1" customFormat="1" ht="12.75">
      <c r="B6860" s="110"/>
    </row>
    <row r="6861" s="1" customFormat="1" ht="12.75">
      <c r="B6861" s="110"/>
    </row>
    <row r="6862" s="1" customFormat="1" ht="12.75">
      <c r="B6862" s="110"/>
    </row>
    <row r="6863" s="1" customFormat="1" ht="12.75">
      <c r="B6863" s="110"/>
    </row>
    <row r="6864" s="1" customFormat="1" ht="12.75">
      <c r="B6864" s="110"/>
    </row>
    <row r="6865" s="1" customFormat="1" ht="12.75">
      <c r="B6865" s="110"/>
    </row>
    <row r="6866" s="1" customFormat="1" ht="12.75">
      <c r="B6866" s="110"/>
    </row>
    <row r="6867" s="1" customFormat="1" ht="12.75">
      <c r="B6867" s="110"/>
    </row>
    <row r="6868" s="1" customFormat="1" ht="12.75">
      <c r="B6868" s="110"/>
    </row>
    <row r="6869" s="1" customFormat="1" ht="12.75">
      <c r="B6869" s="110"/>
    </row>
    <row r="6870" s="1" customFormat="1" ht="12.75">
      <c r="B6870" s="110"/>
    </row>
    <row r="6871" s="1" customFormat="1" ht="12.75">
      <c r="B6871" s="110"/>
    </row>
    <row r="6872" s="1" customFormat="1" ht="12.75">
      <c r="B6872" s="110"/>
    </row>
    <row r="6873" s="1" customFormat="1" ht="12.75">
      <c r="B6873" s="110"/>
    </row>
    <row r="6874" s="1" customFormat="1" ht="12.75">
      <c r="B6874" s="110"/>
    </row>
    <row r="6875" s="1" customFormat="1" ht="12.75">
      <c r="B6875" s="110"/>
    </row>
    <row r="6876" s="1" customFormat="1" ht="12.75">
      <c r="B6876" s="110"/>
    </row>
    <row r="6877" s="1" customFormat="1" ht="12.75">
      <c r="B6877" s="110"/>
    </row>
    <row r="6878" s="1" customFormat="1" ht="12.75">
      <c r="B6878" s="110"/>
    </row>
    <row r="6879" s="1" customFormat="1" ht="12.75">
      <c r="B6879" s="110"/>
    </row>
    <row r="6880" s="1" customFormat="1" ht="12.75">
      <c r="B6880" s="110"/>
    </row>
    <row r="6881" s="1" customFormat="1" ht="12.75">
      <c r="B6881" s="110"/>
    </row>
    <row r="6882" s="1" customFormat="1" ht="12.75">
      <c r="B6882" s="110"/>
    </row>
    <row r="6883" s="1" customFormat="1" ht="12.75">
      <c r="B6883" s="110"/>
    </row>
    <row r="6884" s="1" customFormat="1" ht="12.75">
      <c r="B6884" s="110"/>
    </row>
    <row r="6885" s="1" customFormat="1" ht="12.75">
      <c r="B6885" s="110"/>
    </row>
    <row r="6886" s="1" customFormat="1" ht="12.75">
      <c r="B6886" s="110"/>
    </row>
    <row r="6887" s="1" customFormat="1" ht="12.75">
      <c r="B6887" s="110"/>
    </row>
    <row r="6888" s="1" customFormat="1" ht="12.75">
      <c r="B6888" s="110"/>
    </row>
    <row r="6889" s="1" customFormat="1" ht="12.75">
      <c r="B6889" s="110"/>
    </row>
    <row r="6890" s="1" customFormat="1" ht="12.75">
      <c r="B6890" s="110"/>
    </row>
    <row r="6891" s="1" customFormat="1" ht="12.75">
      <c r="B6891" s="110"/>
    </row>
    <row r="6892" s="1" customFormat="1" ht="12.75">
      <c r="B6892" s="110"/>
    </row>
    <row r="6893" s="1" customFormat="1" ht="12.75">
      <c r="B6893" s="110"/>
    </row>
    <row r="6894" s="1" customFormat="1" ht="12.75">
      <c r="B6894" s="110"/>
    </row>
    <row r="6895" s="1" customFormat="1" ht="12.75">
      <c r="B6895" s="110"/>
    </row>
    <row r="6896" s="1" customFormat="1" ht="12.75">
      <c r="B6896" s="110"/>
    </row>
    <row r="6897" s="1" customFormat="1" ht="12.75">
      <c r="B6897" s="110"/>
    </row>
    <row r="6898" s="1" customFormat="1" ht="12.75">
      <c r="B6898" s="110"/>
    </row>
    <row r="6899" s="1" customFormat="1" ht="12.75">
      <c r="B6899" s="110"/>
    </row>
    <row r="6900" s="1" customFormat="1" ht="12.75">
      <c r="B6900" s="110"/>
    </row>
    <row r="6901" s="1" customFormat="1" ht="12.75">
      <c r="B6901" s="110"/>
    </row>
    <row r="6902" s="1" customFormat="1" ht="12.75">
      <c r="B6902" s="110"/>
    </row>
    <row r="6903" s="1" customFormat="1" ht="12.75">
      <c r="B6903" s="110"/>
    </row>
    <row r="6904" s="1" customFormat="1" ht="12.75">
      <c r="B6904" s="110"/>
    </row>
    <row r="6905" s="1" customFormat="1" ht="12.75">
      <c r="B6905" s="110"/>
    </row>
    <row r="6906" s="1" customFormat="1" ht="12.75">
      <c r="B6906" s="110"/>
    </row>
    <row r="6907" s="1" customFormat="1" ht="12.75">
      <c r="B6907" s="110"/>
    </row>
    <row r="6908" s="1" customFormat="1" ht="12.75">
      <c r="B6908" s="110"/>
    </row>
    <row r="6909" s="1" customFormat="1" ht="12.75">
      <c r="B6909" s="110"/>
    </row>
    <row r="6910" s="1" customFormat="1" ht="12.75">
      <c r="B6910" s="110"/>
    </row>
    <row r="6911" s="1" customFormat="1" ht="12.75">
      <c r="B6911" s="110"/>
    </row>
    <row r="6912" s="1" customFormat="1" ht="12.75">
      <c r="B6912" s="110"/>
    </row>
    <row r="6913" s="1" customFormat="1" ht="12.75">
      <c r="B6913" s="110"/>
    </row>
    <row r="6914" s="1" customFormat="1" ht="12.75">
      <c r="B6914" s="110"/>
    </row>
    <row r="6915" s="1" customFormat="1" ht="12.75">
      <c r="B6915" s="110"/>
    </row>
    <row r="6916" s="1" customFormat="1" ht="12.75">
      <c r="B6916" s="110"/>
    </row>
    <row r="6917" s="1" customFormat="1" ht="12.75">
      <c r="B6917" s="110"/>
    </row>
    <row r="6918" s="1" customFormat="1" ht="12.75">
      <c r="B6918" s="110"/>
    </row>
    <row r="6919" s="1" customFormat="1" ht="12.75">
      <c r="B6919" s="110"/>
    </row>
    <row r="6920" s="1" customFormat="1" ht="12.75">
      <c r="B6920" s="110"/>
    </row>
    <row r="6921" s="1" customFormat="1" ht="12.75">
      <c r="B6921" s="110"/>
    </row>
    <row r="6922" s="1" customFormat="1" ht="12.75">
      <c r="B6922" s="110"/>
    </row>
    <row r="6923" s="1" customFormat="1" ht="12.75">
      <c r="B6923" s="110"/>
    </row>
    <row r="6924" s="1" customFormat="1" ht="12.75">
      <c r="B6924" s="110"/>
    </row>
    <row r="6925" s="1" customFormat="1" ht="12.75">
      <c r="B6925" s="110"/>
    </row>
    <row r="6926" s="1" customFormat="1" ht="12.75">
      <c r="B6926" s="110"/>
    </row>
    <row r="6927" s="1" customFormat="1" ht="12.75">
      <c r="B6927" s="110"/>
    </row>
    <row r="6928" s="1" customFormat="1" ht="12.75">
      <c r="B6928" s="110"/>
    </row>
    <row r="6929" s="1" customFormat="1" ht="12.75">
      <c r="B6929" s="110"/>
    </row>
    <row r="6930" s="1" customFormat="1" ht="12.75">
      <c r="B6930" s="110"/>
    </row>
    <row r="6931" s="1" customFormat="1" ht="12.75">
      <c r="B6931" s="110"/>
    </row>
    <row r="6932" s="1" customFormat="1" ht="12.75">
      <c r="B6932" s="110"/>
    </row>
    <row r="6933" s="1" customFormat="1" ht="12.75">
      <c r="B6933" s="110"/>
    </row>
    <row r="6934" s="1" customFormat="1" ht="12.75">
      <c r="B6934" s="110"/>
    </row>
    <row r="6935" s="1" customFormat="1" ht="12.75">
      <c r="B6935" s="110"/>
    </row>
    <row r="6936" s="1" customFormat="1" ht="12.75">
      <c r="B6936" s="110"/>
    </row>
    <row r="6937" s="1" customFormat="1" ht="12.75">
      <c r="B6937" s="110"/>
    </row>
    <row r="6938" s="1" customFormat="1" ht="12.75">
      <c r="B6938" s="110"/>
    </row>
    <row r="6939" s="1" customFormat="1" ht="12.75">
      <c r="B6939" s="110"/>
    </row>
    <row r="6940" s="1" customFormat="1" ht="12.75">
      <c r="B6940" s="110"/>
    </row>
    <row r="6941" s="1" customFormat="1" ht="12.75">
      <c r="B6941" s="110"/>
    </row>
    <row r="6942" s="1" customFormat="1" ht="12.75">
      <c r="B6942" s="110"/>
    </row>
    <row r="6943" s="1" customFormat="1" ht="12.75">
      <c r="B6943" s="110"/>
    </row>
    <row r="6944" s="1" customFormat="1" ht="12.75">
      <c r="B6944" s="110"/>
    </row>
    <row r="6945" s="1" customFormat="1" ht="12.75">
      <c r="B6945" s="110"/>
    </row>
    <row r="6946" s="1" customFormat="1" ht="12.75">
      <c r="B6946" s="110"/>
    </row>
    <row r="6947" s="1" customFormat="1" ht="12.75">
      <c r="B6947" s="110"/>
    </row>
    <row r="6948" s="1" customFormat="1" ht="12.75">
      <c r="B6948" s="110"/>
    </row>
    <row r="6949" s="1" customFormat="1" ht="12.75">
      <c r="B6949" s="110"/>
    </row>
    <row r="6950" s="1" customFormat="1" ht="12.75">
      <c r="B6950" s="110"/>
    </row>
    <row r="6951" s="1" customFormat="1" ht="12.75">
      <c r="B6951" s="110"/>
    </row>
    <row r="6952" s="1" customFormat="1" ht="12.75">
      <c r="B6952" s="110"/>
    </row>
    <row r="6953" s="1" customFormat="1" ht="12.75">
      <c r="B6953" s="110"/>
    </row>
    <row r="6954" s="1" customFormat="1" ht="12.75">
      <c r="B6954" s="110"/>
    </row>
    <row r="6955" s="1" customFormat="1" ht="12.75">
      <c r="B6955" s="110"/>
    </row>
    <row r="6956" s="1" customFormat="1" ht="12.75">
      <c r="B6956" s="110"/>
    </row>
    <row r="6957" s="1" customFormat="1" ht="12.75">
      <c r="B6957" s="110"/>
    </row>
    <row r="6958" s="1" customFormat="1" ht="12.75">
      <c r="B6958" s="110"/>
    </row>
    <row r="6959" s="1" customFormat="1" ht="12.75">
      <c r="B6959" s="110"/>
    </row>
    <row r="6960" s="1" customFormat="1" ht="12.75">
      <c r="B6960" s="110"/>
    </row>
    <row r="6961" s="1" customFormat="1" ht="12.75">
      <c r="B6961" s="110"/>
    </row>
    <row r="6962" s="1" customFormat="1" ht="12.75">
      <c r="B6962" s="110"/>
    </row>
    <row r="6963" s="1" customFormat="1" ht="12.75">
      <c r="B6963" s="110"/>
    </row>
    <row r="6964" s="1" customFormat="1" ht="12.75">
      <c r="B6964" s="110"/>
    </row>
    <row r="6965" s="1" customFormat="1" ht="12.75">
      <c r="B6965" s="110"/>
    </row>
    <row r="6966" s="1" customFormat="1" ht="12.75">
      <c r="B6966" s="110"/>
    </row>
    <row r="6967" s="1" customFormat="1" ht="12.75">
      <c r="B6967" s="110"/>
    </row>
    <row r="6968" s="1" customFormat="1" ht="12.75">
      <c r="B6968" s="110"/>
    </row>
    <row r="6969" s="1" customFormat="1" ht="12.75">
      <c r="B6969" s="110"/>
    </row>
    <row r="6970" s="1" customFormat="1" ht="12.75">
      <c r="B6970" s="110"/>
    </row>
    <row r="6971" s="1" customFormat="1" ht="12.75">
      <c r="B6971" s="110"/>
    </row>
    <row r="6972" s="1" customFormat="1" ht="12.75">
      <c r="B6972" s="110"/>
    </row>
    <row r="6973" s="1" customFormat="1" ht="12.75">
      <c r="B6973" s="110"/>
    </row>
    <row r="6974" s="1" customFormat="1" ht="12.75">
      <c r="B6974" s="110"/>
    </row>
    <row r="6975" s="1" customFormat="1" ht="12.75">
      <c r="B6975" s="110"/>
    </row>
    <row r="6976" s="1" customFormat="1" ht="12.75">
      <c r="B6976" s="110"/>
    </row>
    <row r="6977" s="1" customFormat="1" ht="12.75">
      <c r="B6977" s="110"/>
    </row>
    <row r="6978" s="1" customFormat="1" ht="12.75">
      <c r="B6978" s="110"/>
    </row>
    <row r="6979" s="1" customFormat="1" ht="12.75">
      <c r="B6979" s="110"/>
    </row>
    <row r="6980" s="1" customFormat="1" ht="12.75">
      <c r="B6980" s="110"/>
    </row>
    <row r="6981" s="1" customFormat="1" ht="12.75">
      <c r="B6981" s="110"/>
    </row>
    <row r="6982" s="1" customFormat="1" ht="12.75">
      <c r="B6982" s="110"/>
    </row>
    <row r="6983" s="1" customFormat="1" ht="12.75">
      <c r="B6983" s="110"/>
    </row>
    <row r="6984" s="1" customFormat="1" ht="12.75">
      <c r="B6984" s="110"/>
    </row>
    <row r="6985" s="1" customFormat="1" ht="12.75">
      <c r="B6985" s="110"/>
    </row>
    <row r="6986" s="1" customFormat="1" ht="12.75">
      <c r="B6986" s="110"/>
    </row>
    <row r="6987" s="1" customFormat="1" ht="12.75">
      <c r="B6987" s="110"/>
    </row>
    <row r="6988" s="1" customFormat="1" ht="12.75">
      <c r="B6988" s="110"/>
    </row>
    <row r="6989" s="1" customFormat="1" ht="12.75">
      <c r="B6989" s="110"/>
    </row>
    <row r="6990" s="1" customFormat="1" ht="12.75">
      <c r="B6990" s="110"/>
    </row>
    <row r="6991" s="1" customFormat="1" ht="12.75">
      <c r="B6991" s="110"/>
    </row>
    <row r="6992" s="1" customFormat="1" ht="12.75">
      <c r="B6992" s="110"/>
    </row>
    <row r="6993" s="1" customFormat="1" ht="12.75">
      <c r="B6993" s="110"/>
    </row>
    <row r="6994" s="1" customFormat="1" ht="12.75">
      <c r="B6994" s="110"/>
    </row>
    <row r="6995" s="1" customFormat="1" ht="12.75">
      <c r="B6995" s="110"/>
    </row>
    <row r="6996" s="1" customFormat="1" ht="12.75">
      <c r="B6996" s="110"/>
    </row>
    <row r="6997" s="1" customFormat="1" ht="12.75">
      <c r="B6997" s="110"/>
    </row>
    <row r="6998" s="1" customFormat="1" ht="12.75">
      <c r="B6998" s="110"/>
    </row>
    <row r="6999" s="1" customFormat="1" ht="12.75">
      <c r="B6999" s="110"/>
    </row>
    <row r="7000" s="1" customFormat="1" ht="12.75">
      <c r="B7000" s="110"/>
    </row>
    <row r="7001" s="1" customFormat="1" ht="12.75">
      <c r="B7001" s="110"/>
    </row>
    <row r="7002" s="1" customFormat="1" ht="12.75">
      <c r="B7002" s="110"/>
    </row>
    <row r="7003" s="1" customFormat="1" ht="12.75">
      <c r="B7003" s="110"/>
    </row>
    <row r="7004" s="1" customFormat="1" ht="12.75">
      <c r="B7004" s="110"/>
    </row>
    <row r="7005" s="1" customFormat="1" ht="12.75">
      <c r="B7005" s="110"/>
    </row>
    <row r="7006" s="1" customFormat="1" ht="12.75">
      <c r="B7006" s="110"/>
    </row>
    <row r="7007" s="1" customFormat="1" ht="12.75">
      <c r="B7007" s="110"/>
    </row>
    <row r="7008" s="1" customFormat="1" ht="12.75">
      <c r="B7008" s="110"/>
    </row>
    <row r="7009" s="1" customFormat="1" ht="12.75">
      <c r="B7009" s="110"/>
    </row>
    <row r="7010" s="1" customFormat="1" ht="12.75">
      <c r="B7010" s="110"/>
    </row>
    <row r="7011" s="1" customFormat="1" ht="12.75">
      <c r="B7011" s="110"/>
    </row>
    <row r="7012" s="1" customFormat="1" ht="12.75">
      <c r="B7012" s="110"/>
    </row>
    <row r="7013" s="1" customFormat="1" ht="12.75">
      <c r="B7013" s="110"/>
    </row>
    <row r="7014" s="1" customFormat="1" ht="12.75">
      <c r="B7014" s="110"/>
    </row>
    <row r="7015" s="1" customFormat="1" ht="12.75">
      <c r="B7015" s="110"/>
    </row>
    <row r="7016" s="1" customFormat="1" ht="12.75">
      <c r="B7016" s="110"/>
    </row>
    <row r="7017" s="1" customFormat="1" ht="12.75">
      <c r="B7017" s="110"/>
    </row>
    <row r="7018" s="1" customFormat="1" ht="12.75">
      <c r="B7018" s="110"/>
    </row>
    <row r="7019" s="1" customFormat="1" ht="12.75">
      <c r="B7019" s="110"/>
    </row>
    <row r="7020" s="1" customFormat="1" ht="12.75">
      <c r="B7020" s="110"/>
    </row>
    <row r="7021" s="1" customFormat="1" ht="12.75">
      <c r="B7021" s="110"/>
    </row>
    <row r="7022" s="1" customFormat="1" ht="12.75">
      <c r="B7022" s="110"/>
    </row>
    <row r="7023" s="1" customFormat="1" ht="12.75">
      <c r="B7023" s="110"/>
    </row>
    <row r="7024" s="1" customFormat="1" ht="12.75">
      <c r="B7024" s="110"/>
    </row>
    <row r="7025" s="1" customFormat="1" ht="12.75">
      <c r="B7025" s="110"/>
    </row>
    <row r="7026" s="1" customFormat="1" ht="12.75">
      <c r="B7026" s="110"/>
    </row>
    <row r="7027" s="1" customFormat="1" ht="12.75">
      <c r="B7027" s="110"/>
    </row>
    <row r="7028" s="1" customFormat="1" ht="12.75">
      <c r="B7028" s="110"/>
    </row>
    <row r="7029" s="1" customFormat="1" ht="12.75">
      <c r="B7029" s="110"/>
    </row>
    <row r="7030" s="1" customFormat="1" ht="12.75">
      <c r="B7030" s="110"/>
    </row>
    <row r="7031" s="1" customFormat="1" ht="12.75">
      <c r="B7031" s="110"/>
    </row>
    <row r="7032" s="1" customFormat="1" ht="12.75">
      <c r="B7032" s="110"/>
    </row>
    <row r="7033" s="1" customFormat="1" ht="12.75">
      <c r="B7033" s="110"/>
    </row>
    <row r="7034" s="1" customFormat="1" ht="12.75">
      <c r="B7034" s="110"/>
    </row>
    <row r="7035" s="1" customFormat="1" ht="12.75">
      <c r="B7035" s="110"/>
    </row>
    <row r="7036" s="1" customFormat="1" ht="12.75">
      <c r="B7036" s="110"/>
    </row>
    <row r="7037" s="1" customFormat="1" ht="12.75">
      <c r="B7037" s="110"/>
    </row>
    <row r="7038" s="1" customFormat="1" ht="12.75">
      <c r="B7038" s="110"/>
    </row>
    <row r="7039" s="1" customFormat="1" ht="12.75">
      <c r="B7039" s="110"/>
    </row>
    <row r="7040" s="1" customFormat="1" ht="12.75">
      <c r="B7040" s="110"/>
    </row>
    <row r="7041" s="1" customFormat="1" ht="12.75">
      <c r="B7041" s="110"/>
    </row>
    <row r="7042" s="1" customFormat="1" ht="12.75">
      <c r="B7042" s="110"/>
    </row>
    <row r="7043" s="1" customFormat="1" ht="12.75">
      <c r="B7043" s="110"/>
    </row>
    <row r="7044" s="1" customFormat="1" ht="12.75">
      <c r="B7044" s="110"/>
    </row>
    <row r="7045" s="1" customFormat="1" ht="12.75">
      <c r="B7045" s="110"/>
    </row>
    <row r="7046" s="1" customFormat="1" ht="12.75">
      <c r="B7046" s="110"/>
    </row>
    <row r="7047" s="1" customFormat="1" ht="12.75">
      <c r="B7047" s="110"/>
    </row>
    <row r="7048" s="1" customFormat="1" ht="12.75">
      <c r="B7048" s="110"/>
    </row>
    <row r="7049" s="1" customFormat="1" ht="12.75">
      <c r="B7049" s="110"/>
    </row>
    <row r="7050" s="1" customFormat="1" ht="12.75">
      <c r="B7050" s="110"/>
    </row>
    <row r="7051" s="1" customFormat="1" ht="12.75">
      <c r="B7051" s="110"/>
    </row>
    <row r="7052" s="1" customFormat="1" ht="12.75">
      <c r="B7052" s="110"/>
    </row>
    <row r="7053" s="1" customFormat="1" ht="12.75">
      <c r="B7053" s="110"/>
    </row>
    <row r="7054" s="1" customFormat="1" ht="12.75">
      <c r="B7054" s="110"/>
    </row>
    <row r="7055" s="1" customFormat="1" ht="12.75">
      <c r="B7055" s="110"/>
    </row>
    <row r="7056" s="1" customFormat="1" ht="12.75">
      <c r="B7056" s="110"/>
    </row>
    <row r="7057" s="1" customFormat="1" ht="12.75">
      <c r="B7057" s="110"/>
    </row>
    <row r="7058" s="1" customFormat="1" ht="12.75">
      <c r="B7058" s="110"/>
    </row>
    <row r="7059" s="1" customFormat="1" ht="12.75">
      <c r="B7059" s="110"/>
    </row>
    <row r="7060" s="1" customFormat="1" ht="12.75">
      <c r="B7060" s="110"/>
    </row>
    <row r="7061" s="1" customFormat="1" ht="12.75">
      <c r="B7061" s="110"/>
    </row>
    <row r="7062" s="1" customFormat="1" ht="12.75">
      <c r="B7062" s="110"/>
    </row>
    <row r="7063" s="1" customFormat="1" ht="12.75">
      <c r="B7063" s="110"/>
    </row>
    <row r="7064" s="1" customFormat="1" ht="12.75">
      <c r="B7064" s="110"/>
    </row>
    <row r="7065" s="1" customFormat="1" ht="12.75">
      <c r="B7065" s="110"/>
    </row>
    <row r="7066" s="1" customFormat="1" ht="12.75">
      <c r="B7066" s="110"/>
    </row>
    <row r="7067" s="1" customFormat="1" ht="12.75">
      <c r="B7067" s="110"/>
    </row>
    <row r="7068" s="1" customFormat="1" ht="12.75">
      <c r="B7068" s="110"/>
    </row>
    <row r="7069" s="1" customFormat="1" ht="12.75">
      <c r="B7069" s="110"/>
    </row>
    <row r="7070" s="1" customFormat="1" ht="12.75">
      <c r="B7070" s="110"/>
    </row>
    <row r="7071" s="1" customFormat="1" ht="12.75">
      <c r="B7071" s="110"/>
    </row>
    <row r="7072" s="1" customFormat="1" ht="12.75">
      <c r="B7072" s="110"/>
    </row>
    <row r="7073" s="1" customFormat="1" ht="12.75">
      <c r="B7073" s="110"/>
    </row>
    <row r="7074" s="1" customFormat="1" ht="12.75">
      <c r="B7074" s="110"/>
    </row>
    <row r="7075" s="1" customFormat="1" ht="12.75">
      <c r="B7075" s="110"/>
    </row>
    <row r="7076" s="1" customFormat="1" ht="12.75">
      <c r="B7076" s="110"/>
    </row>
    <row r="7077" s="1" customFormat="1" ht="12.75">
      <c r="B7077" s="110"/>
    </row>
    <row r="7078" s="1" customFormat="1" ht="12.75">
      <c r="B7078" s="110"/>
    </row>
    <row r="7079" s="1" customFormat="1" ht="12.75">
      <c r="B7079" s="110"/>
    </row>
    <row r="7080" s="1" customFormat="1" ht="12.75">
      <c r="B7080" s="110"/>
    </row>
    <row r="7081" s="1" customFormat="1" ht="12.75">
      <c r="B7081" s="110"/>
    </row>
    <row r="7082" s="1" customFormat="1" ht="12.75">
      <c r="B7082" s="110"/>
    </row>
    <row r="7083" s="1" customFormat="1" ht="12.75">
      <c r="B7083" s="110"/>
    </row>
    <row r="7084" s="1" customFormat="1" ht="12.75">
      <c r="B7084" s="110"/>
    </row>
    <row r="7085" s="1" customFormat="1" ht="12.75">
      <c r="B7085" s="110"/>
    </row>
    <row r="7086" s="1" customFormat="1" ht="12.75">
      <c r="B7086" s="110"/>
    </row>
    <row r="7087" s="1" customFormat="1" ht="12.75">
      <c r="B7087" s="110"/>
    </row>
    <row r="7088" s="1" customFormat="1" ht="12.75">
      <c r="B7088" s="110"/>
    </row>
    <row r="7089" s="1" customFormat="1" ht="12.75">
      <c r="B7089" s="110"/>
    </row>
    <row r="7090" s="1" customFormat="1" ht="12.75">
      <c r="B7090" s="110"/>
    </row>
    <row r="7091" s="1" customFormat="1" ht="12.75">
      <c r="B7091" s="110"/>
    </row>
    <row r="7092" s="1" customFormat="1" ht="12.75">
      <c r="B7092" s="110"/>
    </row>
    <row r="7093" s="1" customFormat="1" ht="12.75">
      <c r="B7093" s="110"/>
    </row>
    <row r="7094" s="1" customFormat="1" ht="12.75">
      <c r="B7094" s="110"/>
    </row>
    <row r="7095" s="1" customFormat="1" ht="12.75">
      <c r="B7095" s="110"/>
    </row>
    <row r="7096" s="1" customFormat="1" ht="12.75">
      <c r="B7096" s="110"/>
    </row>
    <row r="7097" s="1" customFormat="1" ht="12.75">
      <c r="B7097" s="110"/>
    </row>
    <row r="7098" s="1" customFormat="1" ht="12.75">
      <c r="B7098" s="110"/>
    </row>
    <row r="7099" s="1" customFormat="1" ht="12.75">
      <c r="B7099" s="110"/>
    </row>
    <row r="7100" s="1" customFormat="1" ht="12.75">
      <c r="B7100" s="110"/>
    </row>
    <row r="7101" s="1" customFormat="1" ht="12.75">
      <c r="B7101" s="110"/>
    </row>
    <row r="7102" s="1" customFormat="1" ht="12.75">
      <c r="B7102" s="110"/>
    </row>
    <row r="7103" s="1" customFormat="1" ht="12.75">
      <c r="B7103" s="110"/>
    </row>
    <row r="7104" s="1" customFormat="1" ht="12.75">
      <c r="B7104" s="110"/>
    </row>
    <row r="7105" s="1" customFormat="1" ht="12.75">
      <c r="B7105" s="110"/>
    </row>
    <row r="7106" s="1" customFormat="1" ht="12.75">
      <c r="B7106" s="110"/>
    </row>
    <row r="7107" s="1" customFormat="1" ht="12.75">
      <c r="B7107" s="110"/>
    </row>
    <row r="7108" s="1" customFormat="1" ht="12.75">
      <c r="B7108" s="110"/>
    </row>
    <row r="7109" s="1" customFormat="1" ht="12.75">
      <c r="B7109" s="110"/>
    </row>
    <row r="7110" s="1" customFormat="1" ht="12.75">
      <c r="B7110" s="110"/>
    </row>
    <row r="7111" s="1" customFormat="1" ht="12.75">
      <c r="B7111" s="110"/>
    </row>
    <row r="7112" s="1" customFormat="1" ht="12.75">
      <c r="B7112" s="110"/>
    </row>
    <row r="7113" s="1" customFormat="1" ht="12.75">
      <c r="B7113" s="110"/>
    </row>
    <row r="7114" s="1" customFormat="1" ht="12.75">
      <c r="B7114" s="110"/>
    </row>
    <row r="7115" s="1" customFormat="1" ht="12.75">
      <c r="B7115" s="110"/>
    </row>
    <row r="7116" s="1" customFormat="1" ht="12.75">
      <c r="B7116" s="110"/>
    </row>
    <row r="7117" s="1" customFormat="1" ht="12.75">
      <c r="B7117" s="110"/>
    </row>
    <row r="7118" s="1" customFormat="1" ht="12.75">
      <c r="B7118" s="110"/>
    </row>
    <row r="7119" s="1" customFormat="1" ht="12.75">
      <c r="B7119" s="110"/>
    </row>
    <row r="7120" s="1" customFormat="1" ht="12.75">
      <c r="B7120" s="110"/>
    </row>
    <row r="7121" s="1" customFormat="1" ht="12.75">
      <c r="B7121" s="110"/>
    </row>
    <row r="7122" s="1" customFormat="1" ht="12.75">
      <c r="B7122" s="110"/>
    </row>
    <row r="7123" s="1" customFormat="1" ht="12.75">
      <c r="B7123" s="110"/>
    </row>
    <row r="7124" s="1" customFormat="1" ht="12.75">
      <c r="B7124" s="110"/>
    </row>
    <row r="7125" s="1" customFormat="1" ht="12.75">
      <c r="B7125" s="110"/>
    </row>
    <row r="7126" s="1" customFormat="1" ht="12.75">
      <c r="B7126" s="110"/>
    </row>
    <row r="7127" s="1" customFormat="1" ht="12.75">
      <c r="B7127" s="110"/>
    </row>
    <row r="7128" s="1" customFormat="1" ht="12.75">
      <c r="B7128" s="110"/>
    </row>
    <row r="7129" s="1" customFormat="1" ht="12.75">
      <c r="B7129" s="110"/>
    </row>
    <row r="7130" s="1" customFormat="1" ht="12.75">
      <c r="B7130" s="110"/>
    </row>
    <row r="7131" s="1" customFormat="1" ht="12.75">
      <c r="B7131" s="110"/>
    </row>
    <row r="7132" s="1" customFormat="1" ht="12.75">
      <c r="B7132" s="110"/>
    </row>
    <row r="7133" s="1" customFormat="1" ht="12.75">
      <c r="B7133" s="110"/>
    </row>
    <row r="7134" s="1" customFormat="1" ht="12.75">
      <c r="B7134" s="110"/>
    </row>
    <row r="7135" s="1" customFormat="1" ht="12.75">
      <c r="B7135" s="110"/>
    </row>
    <row r="7136" s="1" customFormat="1" ht="12.75">
      <c r="B7136" s="110"/>
    </row>
    <row r="7137" s="1" customFormat="1" ht="12.75">
      <c r="B7137" s="110"/>
    </row>
    <row r="7138" s="1" customFormat="1" ht="12.75">
      <c r="B7138" s="110"/>
    </row>
    <row r="7139" s="1" customFormat="1" ht="12.75">
      <c r="B7139" s="110"/>
    </row>
    <row r="7140" s="1" customFormat="1" ht="12.75">
      <c r="B7140" s="110"/>
    </row>
    <row r="7141" s="1" customFormat="1" ht="12.75">
      <c r="B7141" s="110"/>
    </row>
    <row r="7142" s="1" customFormat="1" ht="12.75">
      <c r="B7142" s="110"/>
    </row>
    <row r="7143" s="1" customFormat="1" ht="12.75">
      <c r="B7143" s="110"/>
    </row>
    <row r="7144" s="1" customFormat="1" ht="12.75">
      <c r="B7144" s="110"/>
    </row>
    <row r="7145" s="1" customFormat="1" ht="12.75">
      <c r="B7145" s="110"/>
    </row>
    <row r="7146" s="1" customFormat="1" ht="12.75">
      <c r="B7146" s="110"/>
    </row>
    <row r="7147" s="1" customFormat="1" ht="12.75">
      <c r="B7147" s="110"/>
    </row>
    <row r="7148" s="1" customFormat="1" ht="12.75">
      <c r="B7148" s="110"/>
    </row>
    <row r="7149" s="1" customFormat="1" ht="12.75">
      <c r="B7149" s="110"/>
    </row>
    <row r="7150" s="1" customFormat="1" ht="12.75">
      <c r="B7150" s="110"/>
    </row>
    <row r="7151" s="1" customFormat="1" ht="12.75">
      <c r="B7151" s="110"/>
    </row>
    <row r="7152" s="1" customFormat="1" ht="12.75">
      <c r="B7152" s="110"/>
    </row>
    <row r="7153" s="1" customFormat="1" ht="12.75">
      <c r="B7153" s="110"/>
    </row>
    <row r="7154" s="1" customFormat="1" ht="12.75">
      <c r="B7154" s="110"/>
    </row>
    <row r="7155" s="1" customFormat="1" ht="12.75">
      <c r="B7155" s="110"/>
    </row>
    <row r="7156" s="1" customFormat="1" ht="12.75">
      <c r="B7156" s="110"/>
    </row>
    <row r="7157" s="1" customFormat="1" ht="12.75">
      <c r="B7157" s="110"/>
    </row>
    <row r="7158" s="1" customFormat="1" ht="12.75">
      <c r="B7158" s="110"/>
    </row>
    <row r="7159" s="1" customFormat="1" ht="12.75">
      <c r="B7159" s="110"/>
    </row>
    <row r="7160" s="1" customFormat="1" ht="12.75">
      <c r="B7160" s="110"/>
    </row>
    <row r="7161" s="1" customFormat="1" ht="12.75">
      <c r="B7161" s="110"/>
    </row>
    <row r="7162" s="1" customFormat="1" ht="12.75">
      <c r="B7162" s="110"/>
    </row>
    <row r="7163" s="1" customFormat="1" ht="12.75">
      <c r="B7163" s="110"/>
    </row>
    <row r="7164" s="1" customFormat="1" ht="12.75">
      <c r="B7164" s="110"/>
    </row>
    <row r="7165" s="1" customFormat="1" ht="12.75">
      <c r="B7165" s="110"/>
    </row>
    <row r="7166" s="1" customFormat="1" ht="12.75">
      <c r="B7166" s="110"/>
    </row>
    <row r="7167" s="1" customFormat="1" ht="12.75">
      <c r="B7167" s="110"/>
    </row>
    <row r="7168" s="1" customFormat="1" ht="12.75">
      <c r="B7168" s="110"/>
    </row>
    <row r="7169" s="1" customFormat="1" ht="12.75">
      <c r="B7169" s="110"/>
    </row>
    <row r="7170" s="1" customFormat="1" ht="12.75">
      <c r="B7170" s="110"/>
    </row>
    <row r="7171" s="1" customFormat="1" ht="12.75">
      <c r="B7171" s="110"/>
    </row>
    <row r="7172" s="1" customFormat="1" ht="12.75">
      <c r="B7172" s="110"/>
    </row>
    <row r="7173" s="1" customFormat="1" ht="12.75">
      <c r="B7173" s="110"/>
    </row>
    <row r="7174" s="1" customFormat="1" ht="12.75">
      <c r="B7174" s="110"/>
    </row>
    <row r="7175" s="1" customFormat="1" ht="12.75">
      <c r="B7175" s="110"/>
    </row>
    <row r="7176" s="1" customFormat="1" ht="12.75">
      <c r="B7176" s="110"/>
    </row>
    <row r="7177" s="1" customFormat="1" ht="12.75">
      <c r="B7177" s="110"/>
    </row>
    <row r="7178" s="1" customFormat="1" ht="12.75">
      <c r="B7178" s="110"/>
    </row>
    <row r="7179" s="1" customFormat="1" ht="12.75">
      <c r="B7179" s="110"/>
    </row>
    <row r="7180" s="1" customFormat="1" ht="12.75">
      <c r="B7180" s="110"/>
    </row>
    <row r="7181" s="1" customFormat="1" ht="12.75">
      <c r="B7181" s="110"/>
    </row>
    <row r="7182" s="1" customFormat="1" ht="12.75">
      <c r="B7182" s="110"/>
    </row>
    <row r="7183" s="1" customFormat="1" ht="12.75">
      <c r="B7183" s="110"/>
    </row>
    <row r="7184" s="1" customFormat="1" ht="12.75">
      <c r="B7184" s="110"/>
    </row>
    <row r="7185" s="1" customFormat="1" ht="12.75">
      <c r="B7185" s="110"/>
    </row>
    <row r="7186" s="1" customFormat="1" ht="12.75">
      <c r="B7186" s="110"/>
    </row>
    <row r="7187" s="1" customFormat="1" ht="12.75">
      <c r="B7187" s="110"/>
    </row>
    <row r="7188" s="1" customFormat="1" ht="12.75">
      <c r="B7188" s="110"/>
    </row>
    <row r="7189" s="1" customFormat="1" ht="12.75">
      <c r="B7189" s="110"/>
    </row>
    <row r="7190" s="1" customFormat="1" ht="12.75">
      <c r="B7190" s="110"/>
    </row>
    <row r="7191" s="1" customFormat="1" ht="12.75">
      <c r="B7191" s="110"/>
    </row>
    <row r="7192" s="1" customFormat="1" ht="12.75">
      <c r="B7192" s="110"/>
    </row>
    <row r="7193" s="1" customFormat="1" ht="12.75">
      <c r="B7193" s="110"/>
    </row>
    <row r="7194" s="1" customFormat="1" ht="12.75">
      <c r="B7194" s="110"/>
    </row>
    <row r="7195" s="1" customFormat="1" ht="12.75">
      <c r="B7195" s="110"/>
    </row>
    <row r="7196" s="1" customFormat="1" ht="12.75">
      <c r="B7196" s="110"/>
    </row>
    <row r="7197" s="1" customFormat="1" ht="12.75">
      <c r="B7197" s="110"/>
    </row>
    <row r="7198" s="1" customFormat="1" ht="12.75">
      <c r="B7198" s="110"/>
    </row>
    <row r="7199" s="1" customFormat="1" ht="12.75">
      <c r="B7199" s="110"/>
    </row>
    <row r="7200" s="1" customFormat="1" ht="12.75">
      <c r="B7200" s="110"/>
    </row>
    <row r="7201" s="1" customFormat="1" ht="12.75">
      <c r="B7201" s="110"/>
    </row>
    <row r="7202" s="1" customFormat="1" ht="12.75">
      <c r="B7202" s="110"/>
    </row>
    <row r="7203" s="1" customFormat="1" ht="12.75">
      <c r="B7203" s="110"/>
    </row>
    <row r="7204" s="1" customFormat="1" ht="12.75">
      <c r="B7204" s="110"/>
    </row>
    <row r="7205" s="1" customFormat="1" ht="12.75">
      <c r="B7205" s="110"/>
    </row>
    <row r="7206" s="1" customFormat="1" ht="12.75">
      <c r="B7206" s="110"/>
    </row>
    <row r="7207" s="1" customFormat="1" ht="12.75">
      <c r="B7207" s="110"/>
    </row>
    <row r="7208" s="1" customFormat="1" ht="12.75">
      <c r="B7208" s="110"/>
    </row>
    <row r="7209" s="1" customFormat="1" ht="12.75">
      <c r="B7209" s="110"/>
    </row>
    <row r="7210" s="1" customFormat="1" ht="12.75">
      <c r="B7210" s="110"/>
    </row>
    <row r="7211" s="1" customFormat="1" ht="12.75">
      <c r="B7211" s="110"/>
    </row>
    <row r="7212" s="1" customFormat="1" ht="12.75">
      <c r="B7212" s="110"/>
    </row>
    <row r="7213" s="1" customFormat="1" ht="12.75">
      <c r="B7213" s="110"/>
    </row>
    <row r="7214" s="1" customFormat="1" ht="12.75">
      <c r="B7214" s="110"/>
    </row>
    <row r="7215" s="1" customFormat="1" ht="12.75">
      <c r="B7215" s="110"/>
    </row>
    <row r="7216" s="1" customFormat="1" ht="12.75">
      <c r="B7216" s="110"/>
    </row>
    <row r="7217" s="1" customFormat="1" ht="12.75">
      <c r="B7217" s="110"/>
    </row>
    <row r="7218" s="1" customFormat="1" ht="12.75">
      <c r="B7218" s="110"/>
    </row>
    <row r="7219" s="1" customFormat="1" ht="12.75">
      <c r="B7219" s="110"/>
    </row>
    <row r="7220" s="1" customFormat="1" ht="12.75">
      <c r="B7220" s="110"/>
    </row>
    <row r="7221" s="1" customFormat="1" ht="12.75">
      <c r="B7221" s="110"/>
    </row>
    <row r="7222" s="1" customFormat="1" ht="12.75">
      <c r="B7222" s="110"/>
    </row>
    <row r="7223" s="1" customFormat="1" ht="12.75">
      <c r="B7223" s="110"/>
    </row>
    <row r="7224" s="1" customFormat="1" ht="12.75">
      <c r="B7224" s="110"/>
    </row>
    <row r="7225" s="1" customFormat="1" ht="12.75">
      <c r="B7225" s="110"/>
    </row>
    <row r="7226" s="1" customFormat="1" ht="12.75">
      <c r="B7226" s="110"/>
    </row>
    <row r="7227" s="1" customFormat="1" ht="12.75">
      <c r="B7227" s="110"/>
    </row>
    <row r="7228" s="1" customFormat="1" ht="12.75">
      <c r="B7228" s="110"/>
    </row>
    <row r="7229" s="1" customFormat="1" ht="12.75">
      <c r="B7229" s="110"/>
    </row>
    <row r="7230" s="1" customFormat="1" ht="12.75">
      <c r="B7230" s="110"/>
    </row>
    <row r="7231" s="1" customFormat="1" ht="12.75">
      <c r="B7231" s="110"/>
    </row>
    <row r="7232" s="1" customFormat="1" ht="12.75">
      <c r="B7232" s="110"/>
    </row>
    <row r="7233" s="1" customFormat="1" ht="12.75">
      <c r="B7233" s="110"/>
    </row>
    <row r="7234" s="1" customFormat="1" ht="12.75">
      <c r="B7234" s="110"/>
    </row>
    <row r="7235" s="1" customFormat="1" ht="12.75">
      <c r="B7235" s="110"/>
    </row>
    <row r="7236" s="1" customFormat="1" ht="12.75">
      <c r="B7236" s="110"/>
    </row>
    <row r="7237" s="1" customFormat="1" ht="12.75">
      <c r="B7237" s="110"/>
    </row>
    <row r="7238" s="1" customFormat="1" ht="12.75">
      <c r="B7238" s="110"/>
    </row>
    <row r="7239" s="1" customFormat="1" ht="12.75">
      <c r="B7239" s="110"/>
    </row>
    <row r="7240" s="1" customFormat="1" ht="12.75">
      <c r="B7240" s="110"/>
    </row>
    <row r="7241" s="1" customFormat="1" ht="12.75">
      <c r="B7241" s="110"/>
    </row>
    <row r="7242" s="1" customFormat="1" ht="12.75">
      <c r="B7242" s="110"/>
    </row>
    <row r="7243" s="1" customFormat="1" ht="12.75">
      <c r="B7243" s="110"/>
    </row>
    <row r="7244" s="1" customFormat="1" ht="12.75">
      <c r="B7244" s="110"/>
    </row>
    <row r="7245" s="1" customFormat="1" ht="12.75">
      <c r="B7245" s="110"/>
    </row>
    <row r="7246" s="1" customFormat="1" ht="12.75">
      <c r="B7246" s="110"/>
    </row>
    <row r="7247" s="1" customFormat="1" ht="12.75">
      <c r="B7247" s="110"/>
    </row>
    <row r="7248" s="1" customFormat="1" ht="12.75">
      <c r="B7248" s="110"/>
    </row>
    <row r="7249" s="1" customFormat="1" ht="12.75">
      <c r="B7249" s="110"/>
    </row>
    <row r="7250" s="1" customFormat="1" ht="12.75">
      <c r="B7250" s="110"/>
    </row>
    <row r="7251" s="1" customFormat="1" ht="12.75">
      <c r="B7251" s="110"/>
    </row>
    <row r="7252" s="1" customFormat="1" ht="12.75">
      <c r="B7252" s="110"/>
    </row>
    <row r="7253" s="1" customFormat="1" ht="12.75">
      <c r="B7253" s="110"/>
    </row>
    <row r="7254" s="1" customFormat="1" ht="12.75">
      <c r="B7254" s="110"/>
    </row>
    <row r="7255" s="1" customFormat="1" ht="12.75">
      <c r="B7255" s="110"/>
    </row>
    <row r="7256" s="1" customFormat="1" ht="12.75">
      <c r="B7256" s="110"/>
    </row>
    <row r="7257" s="1" customFormat="1" ht="12.75">
      <c r="B7257" s="110"/>
    </row>
    <row r="7258" s="1" customFormat="1" ht="12.75">
      <c r="B7258" s="110"/>
    </row>
    <row r="7259" s="1" customFormat="1" ht="12.75">
      <c r="B7259" s="110"/>
    </row>
    <row r="7260" s="1" customFormat="1" ht="12.75">
      <c r="B7260" s="110"/>
    </row>
    <row r="7261" s="1" customFormat="1" ht="12.75">
      <c r="B7261" s="110"/>
    </row>
    <row r="7262" s="1" customFormat="1" ht="12.75">
      <c r="B7262" s="110"/>
    </row>
    <row r="7263" s="1" customFormat="1" ht="12.75">
      <c r="B7263" s="110"/>
    </row>
    <row r="7264" s="1" customFormat="1" ht="12.75">
      <c r="B7264" s="110"/>
    </row>
    <row r="7265" s="1" customFormat="1" ht="12.75">
      <c r="B7265" s="110"/>
    </row>
    <row r="7266" s="1" customFormat="1" ht="12.75">
      <c r="B7266" s="110"/>
    </row>
    <row r="7267" s="1" customFormat="1" ht="12.75">
      <c r="B7267" s="110"/>
    </row>
    <row r="7268" s="1" customFormat="1" ht="12.75">
      <c r="B7268" s="110"/>
    </row>
    <row r="7269" s="1" customFormat="1" ht="12.75">
      <c r="B7269" s="110"/>
    </row>
    <row r="7270" s="1" customFormat="1" ht="12.75">
      <c r="B7270" s="110"/>
    </row>
    <row r="7271" s="1" customFormat="1" ht="12.75">
      <c r="B7271" s="110"/>
    </row>
    <row r="7272" s="1" customFormat="1" ht="12.75">
      <c r="B7272" s="110"/>
    </row>
    <row r="7273" s="1" customFormat="1" ht="12.75">
      <c r="B7273" s="110"/>
    </row>
    <row r="7274" s="1" customFormat="1" ht="12.75">
      <c r="B7274" s="110"/>
    </row>
    <row r="7275" s="1" customFormat="1" ht="12.75">
      <c r="B7275" s="110"/>
    </row>
    <row r="7276" s="1" customFormat="1" ht="12.75">
      <c r="B7276" s="110"/>
    </row>
    <row r="7277" s="1" customFormat="1" ht="12.75">
      <c r="B7277" s="110"/>
    </row>
    <row r="7278" s="1" customFormat="1" ht="12.75">
      <c r="B7278" s="110"/>
    </row>
    <row r="7279" s="1" customFormat="1" ht="12.75">
      <c r="B7279" s="110"/>
    </row>
    <row r="7280" s="1" customFormat="1" ht="12.75">
      <c r="B7280" s="110"/>
    </row>
    <row r="7281" s="1" customFormat="1" ht="12.75">
      <c r="B7281" s="110"/>
    </row>
    <row r="7282" s="1" customFormat="1" ht="12.75">
      <c r="B7282" s="110"/>
    </row>
    <row r="7283" s="1" customFormat="1" ht="12.75">
      <c r="B7283" s="110"/>
    </row>
    <row r="7284" s="1" customFormat="1" ht="12.75">
      <c r="B7284" s="110"/>
    </row>
    <row r="7285" s="1" customFormat="1" ht="12.75">
      <c r="B7285" s="110"/>
    </row>
    <row r="7286" s="1" customFormat="1" ht="12.75">
      <c r="B7286" s="110"/>
    </row>
    <row r="7287" s="1" customFormat="1" ht="12.75">
      <c r="B7287" s="110"/>
    </row>
    <row r="7288" s="1" customFormat="1" ht="12.75">
      <c r="B7288" s="110"/>
    </row>
    <row r="7289" s="1" customFormat="1" ht="12.75">
      <c r="B7289" s="110"/>
    </row>
    <row r="7290" s="1" customFormat="1" ht="12.75">
      <c r="B7290" s="110"/>
    </row>
    <row r="7291" s="1" customFormat="1" ht="12.75">
      <c r="B7291" s="110"/>
    </row>
    <row r="7292" s="1" customFormat="1" ht="12.75">
      <c r="B7292" s="110"/>
    </row>
    <row r="7293" s="1" customFormat="1" ht="12.75">
      <c r="B7293" s="110"/>
    </row>
    <row r="7294" s="1" customFormat="1" ht="12.75">
      <c r="B7294" s="110"/>
    </row>
    <row r="7295" s="1" customFormat="1" ht="12.75">
      <c r="B7295" s="110"/>
    </row>
    <row r="7296" s="1" customFormat="1" ht="12.75">
      <c r="B7296" s="110"/>
    </row>
    <row r="7297" s="1" customFormat="1" ht="12.75">
      <c r="B7297" s="110"/>
    </row>
    <row r="7298" s="1" customFormat="1" ht="12.75">
      <c r="B7298" s="110"/>
    </row>
    <row r="7299" s="1" customFormat="1" ht="12.75">
      <c r="B7299" s="110"/>
    </row>
    <row r="7300" s="1" customFormat="1" ht="12.75">
      <c r="B7300" s="110"/>
    </row>
    <row r="7301" s="1" customFormat="1" ht="12.75">
      <c r="B7301" s="110"/>
    </row>
    <row r="7302" s="1" customFormat="1" ht="12.75">
      <c r="B7302" s="110"/>
    </row>
    <row r="7303" s="1" customFormat="1" ht="12.75">
      <c r="B7303" s="110"/>
    </row>
    <row r="7304" s="1" customFormat="1" ht="12.75">
      <c r="B7304" s="110"/>
    </row>
    <row r="7305" s="1" customFormat="1" ht="12.75">
      <c r="B7305" s="110"/>
    </row>
    <row r="7306" s="1" customFormat="1" ht="12.75">
      <c r="B7306" s="110"/>
    </row>
    <row r="7307" s="1" customFormat="1" ht="12.75">
      <c r="B7307" s="110"/>
    </row>
    <row r="7308" s="1" customFormat="1" ht="12.75">
      <c r="B7308" s="110"/>
    </row>
    <row r="7309" s="1" customFormat="1" ht="12.75">
      <c r="B7309" s="110"/>
    </row>
    <row r="7310" s="1" customFormat="1" ht="12.75">
      <c r="B7310" s="110"/>
    </row>
    <row r="7311" s="1" customFormat="1" ht="12.75">
      <c r="B7311" s="110"/>
    </row>
    <row r="7312" s="1" customFormat="1" ht="12.75">
      <c r="B7312" s="110"/>
    </row>
    <row r="7313" s="1" customFormat="1" ht="12.75">
      <c r="B7313" s="110"/>
    </row>
    <row r="7314" s="1" customFormat="1" ht="12.75">
      <c r="B7314" s="110"/>
    </row>
    <row r="7315" s="1" customFormat="1" ht="12.75">
      <c r="B7315" s="110"/>
    </row>
    <row r="7316" s="1" customFormat="1" ht="12.75">
      <c r="B7316" s="110"/>
    </row>
    <row r="7317" s="1" customFormat="1" ht="12.75">
      <c r="B7317" s="110"/>
    </row>
    <row r="7318" s="1" customFormat="1" ht="12.75">
      <c r="B7318" s="110"/>
    </row>
    <row r="7319" s="1" customFormat="1" ht="12.75">
      <c r="B7319" s="110"/>
    </row>
    <row r="7320" s="1" customFormat="1" ht="12.75">
      <c r="B7320" s="110"/>
    </row>
    <row r="7321" s="1" customFormat="1" ht="12.75">
      <c r="B7321" s="110"/>
    </row>
    <row r="7322" s="1" customFormat="1" ht="12.75">
      <c r="B7322" s="110"/>
    </row>
    <row r="7323" s="1" customFormat="1" ht="12.75">
      <c r="B7323" s="110"/>
    </row>
    <row r="7324" s="1" customFormat="1" ht="12.75">
      <c r="B7324" s="110"/>
    </row>
    <row r="7325" s="1" customFormat="1" ht="12.75">
      <c r="B7325" s="110"/>
    </row>
    <row r="7326" s="1" customFormat="1" ht="12.75">
      <c r="B7326" s="110"/>
    </row>
    <row r="7327" s="1" customFormat="1" ht="12.75">
      <c r="B7327" s="110"/>
    </row>
    <row r="7328" s="1" customFormat="1" ht="12.75">
      <c r="B7328" s="110"/>
    </row>
    <row r="7329" s="1" customFormat="1" ht="12.75">
      <c r="B7329" s="110"/>
    </row>
    <row r="7330" s="1" customFormat="1" ht="12.75">
      <c r="B7330" s="110"/>
    </row>
    <row r="7331" s="1" customFormat="1" ht="12.75">
      <c r="B7331" s="110"/>
    </row>
    <row r="7332" s="1" customFormat="1" ht="12.75">
      <c r="B7332" s="110"/>
    </row>
    <row r="7333" s="1" customFormat="1" ht="12.75">
      <c r="B7333" s="110"/>
    </row>
    <row r="7334" s="1" customFormat="1" ht="12.75">
      <c r="B7334" s="110"/>
    </row>
    <row r="7335" s="1" customFormat="1" ht="12.75">
      <c r="B7335" s="110"/>
    </row>
    <row r="7336" s="1" customFormat="1" ht="12.75">
      <c r="B7336" s="110"/>
    </row>
    <row r="7337" s="1" customFormat="1" ht="12.75">
      <c r="B7337" s="110"/>
    </row>
    <row r="7338" s="1" customFormat="1" ht="12.75">
      <c r="B7338" s="110"/>
    </row>
    <row r="7339" s="1" customFormat="1" ht="12.75">
      <c r="B7339" s="110"/>
    </row>
    <row r="7340" s="1" customFormat="1" ht="12.75">
      <c r="B7340" s="110"/>
    </row>
    <row r="7341" s="1" customFormat="1" ht="12.75">
      <c r="B7341" s="110"/>
    </row>
    <row r="7342" s="1" customFormat="1" ht="12.75">
      <c r="B7342" s="110"/>
    </row>
    <row r="7343" s="1" customFormat="1" ht="12.75">
      <c r="B7343" s="110"/>
    </row>
    <row r="7344" s="1" customFormat="1" ht="12.75">
      <c r="B7344" s="110"/>
    </row>
    <row r="7345" s="1" customFormat="1" ht="12.75">
      <c r="B7345" s="110"/>
    </row>
    <row r="7346" s="1" customFormat="1" ht="12.75">
      <c r="B7346" s="110"/>
    </row>
    <row r="7347" s="1" customFormat="1" ht="12.75">
      <c r="B7347" s="110"/>
    </row>
    <row r="7348" s="1" customFormat="1" ht="12.75">
      <c r="B7348" s="110"/>
    </row>
    <row r="7349" s="1" customFormat="1" ht="12.75">
      <c r="B7349" s="110"/>
    </row>
    <row r="7350" s="1" customFormat="1" ht="12.75">
      <c r="B7350" s="110"/>
    </row>
    <row r="7351" s="1" customFormat="1" ht="12.75">
      <c r="B7351" s="110"/>
    </row>
    <row r="7352" s="1" customFormat="1" ht="12.75">
      <c r="B7352" s="110"/>
    </row>
    <row r="7353" s="1" customFormat="1" ht="12.75">
      <c r="B7353" s="110"/>
    </row>
    <row r="7354" s="1" customFormat="1" ht="12.75">
      <c r="B7354" s="110"/>
    </row>
    <row r="7355" s="1" customFormat="1" ht="12.75">
      <c r="B7355" s="110"/>
    </row>
    <row r="7356" s="1" customFormat="1" ht="12.75">
      <c r="B7356" s="110"/>
    </row>
    <row r="7357" s="1" customFormat="1" ht="12.75">
      <c r="B7357" s="110"/>
    </row>
    <row r="7358" s="1" customFormat="1" ht="12.75">
      <c r="B7358" s="110"/>
    </row>
    <row r="7359" s="1" customFormat="1" ht="12.75">
      <c r="B7359" s="110"/>
    </row>
    <row r="7360" s="1" customFormat="1" ht="12.75">
      <c r="B7360" s="110"/>
    </row>
    <row r="7361" s="1" customFormat="1" ht="12.75">
      <c r="B7361" s="110"/>
    </row>
    <row r="7362" s="1" customFormat="1" ht="12.75">
      <c r="B7362" s="110"/>
    </row>
    <row r="7363" s="1" customFormat="1" ht="12.75">
      <c r="B7363" s="110"/>
    </row>
    <row r="7364" s="1" customFormat="1" ht="12.75">
      <c r="B7364" s="110"/>
    </row>
    <row r="7365" s="1" customFormat="1" ht="12.75">
      <c r="B7365" s="110"/>
    </row>
    <row r="7366" s="1" customFormat="1" ht="12.75">
      <c r="B7366" s="110"/>
    </row>
    <row r="7367" s="1" customFormat="1" ht="12.75">
      <c r="B7367" s="110"/>
    </row>
    <row r="7368" s="1" customFormat="1" ht="12.75">
      <c r="B7368" s="110"/>
    </row>
    <row r="7369" s="1" customFormat="1" ht="12.75">
      <c r="B7369" s="110"/>
    </row>
    <row r="7370" s="1" customFormat="1" ht="12.75">
      <c r="B7370" s="110"/>
    </row>
    <row r="7371" s="1" customFormat="1" ht="12.75">
      <c r="B7371" s="110"/>
    </row>
    <row r="7372" s="1" customFormat="1" ht="12.75">
      <c r="B7372" s="110"/>
    </row>
    <row r="7373" s="1" customFormat="1" ht="12.75">
      <c r="B7373" s="110"/>
    </row>
    <row r="7374" s="1" customFormat="1" ht="12.75">
      <c r="B7374" s="110"/>
    </row>
    <row r="7375" s="1" customFormat="1" ht="12.75">
      <c r="B7375" s="110"/>
    </row>
    <row r="7376" s="1" customFormat="1" ht="12.75">
      <c r="B7376" s="110"/>
    </row>
    <row r="7377" s="1" customFormat="1" ht="12.75">
      <c r="B7377" s="110"/>
    </row>
    <row r="7378" s="1" customFormat="1" ht="12.75">
      <c r="B7378" s="110"/>
    </row>
    <row r="7379" s="1" customFormat="1" ht="12.75">
      <c r="B7379" s="110"/>
    </row>
    <row r="7380" s="1" customFormat="1" ht="12.75">
      <c r="B7380" s="110"/>
    </row>
    <row r="7381" s="1" customFormat="1" ht="12.75">
      <c r="B7381" s="110"/>
    </row>
    <row r="7382" s="1" customFormat="1" ht="12.75">
      <c r="B7382" s="110"/>
    </row>
    <row r="7383" s="1" customFormat="1" ht="12.75">
      <c r="B7383" s="110"/>
    </row>
    <row r="7384" s="1" customFormat="1" ht="12.75">
      <c r="B7384" s="110"/>
    </row>
    <row r="7385" s="1" customFormat="1" ht="12.75">
      <c r="B7385" s="110"/>
    </row>
    <row r="7386" s="1" customFormat="1" ht="12.75">
      <c r="B7386" s="110"/>
    </row>
    <row r="7387" s="1" customFormat="1" ht="12.75">
      <c r="B7387" s="110"/>
    </row>
    <row r="7388" s="1" customFormat="1" ht="12.75">
      <c r="B7388" s="110"/>
    </row>
    <row r="7389" s="1" customFormat="1" ht="12.75">
      <c r="B7389" s="110"/>
    </row>
    <row r="7390" s="1" customFormat="1" ht="12.75">
      <c r="B7390" s="110"/>
    </row>
    <row r="7391" s="1" customFormat="1" ht="12.75">
      <c r="B7391" s="110"/>
    </row>
    <row r="7392" s="1" customFormat="1" ht="12.75">
      <c r="B7392" s="110"/>
    </row>
    <row r="7393" s="1" customFormat="1" ht="12.75">
      <c r="B7393" s="110"/>
    </row>
    <row r="7394" s="1" customFormat="1" ht="12.75">
      <c r="B7394" s="110"/>
    </row>
    <row r="7395" s="1" customFormat="1" ht="12.75">
      <c r="B7395" s="110"/>
    </row>
    <row r="7396" s="1" customFormat="1" ht="12.75">
      <c r="B7396" s="110"/>
    </row>
    <row r="7397" s="1" customFormat="1" ht="12.75">
      <c r="B7397" s="110"/>
    </row>
    <row r="7398" s="1" customFormat="1" ht="12.75">
      <c r="B7398" s="110"/>
    </row>
    <row r="7399" s="1" customFormat="1" ht="12.75">
      <c r="B7399" s="110"/>
    </row>
    <row r="7400" s="1" customFormat="1" ht="12.75">
      <c r="B7400" s="110"/>
    </row>
    <row r="7401" s="1" customFormat="1" ht="12.75">
      <c r="B7401" s="110"/>
    </row>
    <row r="7402" s="1" customFormat="1" ht="12.75">
      <c r="B7402" s="110"/>
    </row>
    <row r="7403" s="1" customFormat="1" ht="12.75">
      <c r="B7403" s="110"/>
    </row>
    <row r="7404" s="1" customFormat="1" ht="12.75">
      <c r="B7404" s="110"/>
    </row>
    <row r="7405" s="1" customFormat="1" ht="12.75">
      <c r="B7405" s="110"/>
    </row>
    <row r="7406" s="1" customFormat="1" ht="12.75">
      <c r="B7406" s="110"/>
    </row>
    <row r="7407" s="1" customFormat="1" ht="12.75">
      <c r="B7407" s="110"/>
    </row>
    <row r="7408" s="1" customFormat="1" ht="12.75">
      <c r="B7408" s="110"/>
    </row>
    <row r="7409" s="1" customFormat="1" ht="12.75">
      <c r="B7409" s="110"/>
    </row>
    <row r="7410" s="1" customFormat="1" ht="12.75">
      <c r="B7410" s="110"/>
    </row>
    <row r="7411" s="1" customFormat="1" ht="12.75">
      <c r="B7411" s="110"/>
    </row>
    <row r="7412" s="1" customFormat="1" ht="12.75">
      <c r="B7412" s="110"/>
    </row>
    <row r="7413" s="1" customFormat="1" ht="12.75">
      <c r="B7413" s="110"/>
    </row>
    <row r="7414" s="1" customFormat="1" ht="12.75">
      <c r="B7414" s="110"/>
    </row>
    <row r="7415" s="1" customFormat="1" ht="12.75">
      <c r="B7415" s="110"/>
    </row>
    <row r="7416" s="1" customFormat="1" ht="12.75">
      <c r="B7416" s="110"/>
    </row>
    <row r="7417" s="1" customFormat="1" ht="12.75">
      <c r="B7417" s="110"/>
    </row>
    <row r="7418" s="1" customFormat="1" ht="12.75">
      <c r="B7418" s="110"/>
    </row>
    <row r="7419" s="1" customFormat="1" ht="12.75">
      <c r="B7419" s="110"/>
    </row>
    <row r="7420" s="1" customFormat="1" ht="12.75">
      <c r="B7420" s="110"/>
    </row>
    <row r="7421" s="1" customFormat="1" ht="12.75">
      <c r="B7421" s="110"/>
    </row>
    <row r="7422" s="1" customFormat="1" ht="12.75">
      <c r="B7422" s="110"/>
    </row>
    <row r="7423" s="1" customFormat="1" ht="12.75">
      <c r="B7423" s="110"/>
    </row>
    <row r="7424" s="1" customFormat="1" ht="12.75">
      <c r="B7424" s="110"/>
    </row>
    <row r="7425" s="1" customFormat="1" ht="12.75">
      <c r="B7425" s="110"/>
    </row>
    <row r="7426" s="1" customFormat="1" ht="12.75">
      <c r="B7426" s="110"/>
    </row>
    <row r="7427" s="1" customFormat="1" ht="12.75">
      <c r="B7427" s="110"/>
    </row>
    <row r="7428" s="1" customFormat="1" ht="12.75">
      <c r="B7428" s="110"/>
    </row>
    <row r="7429" s="1" customFormat="1" ht="12.75">
      <c r="B7429" s="110"/>
    </row>
    <row r="7430" s="1" customFormat="1" ht="12.75">
      <c r="B7430" s="110"/>
    </row>
    <row r="7431" s="1" customFormat="1" ht="12.75">
      <c r="B7431" s="110"/>
    </row>
    <row r="7432" s="1" customFormat="1" ht="12.75">
      <c r="B7432" s="110"/>
    </row>
    <row r="7433" s="1" customFormat="1" ht="12.75">
      <c r="B7433" s="110"/>
    </row>
    <row r="7434" s="1" customFormat="1" ht="12.75">
      <c r="B7434" s="110"/>
    </row>
    <row r="7435" s="1" customFormat="1" ht="12.75">
      <c r="B7435" s="110"/>
    </row>
    <row r="7436" s="1" customFormat="1" ht="12.75">
      <c r="B7436" s="110"/>
    </row>
    <row r="7437" s="1" customFormat="1" ht="12.75">
      <c r="B7437" s="110"/>
    </row>
    <row r="7438" s="1" customFormat="1" ht="12.75">
      <c r="B7438" s="110"/>
    </row>
    <row r="7439" s="1" customFormat="1" ht="12.75">
      <c r="B7439" s="110"/>
    </row>
    <row r="7440" s="1" customFormat="1" ht="12.75">
      <c r="B7440" s="110"/>
    </row>
    <row r="7441" s="1" customFormat="1" ht="12.75">
      <c r="B7441" s="110"/>
    </row>
    <row r="7442" s="1" customFormat="1" ht="12.75">
      <c r="B7442" s="110"/>
    </row>
    <row r="7443" s="1" customFormat="1" ht="12.75">
      <c r="B7443" s="110"/>
    </row>
    <row r="7444" s="1" customFormat="1" ht="12.75">
      <c r="B7444" s="110"/>
    </row>
    <row r="7445" s="1" customFormat="1" ht="12.75">
      <c r="B7445" s="110"/>
    </row>
    <row r="7446" s="1" customFormat="1" ht="12.75">
      <c r="B7446" s="110"/>
    </row>
    <row r="7447" s="1" customFormat="1" ht="12.75">
      <c r="B7447" s="110"/>
    </row>
    <row r="7448" s="1" customFormat="1" ht="12.75">
      <c r="B7448" s="110"/>
    </row>
    <row r="7449" s="1" customFormat="1" ht="12.75">
      <c r="B7449" s="110"/>
    </row>
    <row r="7450" s="1" customFormat="1" ht="12.75">
      <c r="B7450" s="110"/>
    </row>
    <row r="7451" s="1" customFormat="1" ht="12.75">
      <c r="B7451" s="110"/>
    </row>
    <row r="7452" s="1" customFormat="1" ht="12.75">
      <c r="B7452" s="110"/>
    </row>
    <row r="7453" s="1" customFormat="1" ht="12.75">
      <c r="B7453" s="110"/>
    </row>
    <row r="7454" s="1" customFormat="1" ht="12.75">
      <c r="B7454" s="110"/>
    </row>
    <row r="7455" s="1" customFormat="1" ht="12.75">
      <c r="B7455" s="110"/>
    </row>
    <row r="7456" s="1" customFormat="1" ht="12.75">
      <c r="B7456" s="110"/>
    </row>
    <row r="7457" s="1" customFormat="1" ht="12.75">
      <c r="B7457" s="110"/>
    </row>
    <row r="7458" s="1" customFormat="1" ht="12.75">
      <c r="B7458" s="110"/>
    </row>
    <row r="7459" s="1" customFormat="1" ht="12.75">
      <c r="B7459" s="110"/>
    </row>
    <row r="7460" s="1" customFormat="1" ht="12.75">
      <c r="B7460" s="110"/>
    </row>
    <row r="7461" s="1" customFormat="1" ht="12.75">
      <c r="B7461" s="110"/>
    </row>
    <row r="7462" s="1" customFormat="1" ht="12.75">
      <c r="B7462" s="110"/>
    </row>
    <row r="7463" s="1" customFormat="1" ht="12.75">
      <c r="B7463" s="110"/>
    </row>
    <row r="7464" s="1" customFormat="1" ht="12.75">
      <c r="B7464" s="110"/>
    </row>
    <row r="7465" s="1" customFormat="1" ht="12.75">
      <c r="B7465" s="110"/>
    </row>
    <row r="7466" s="1" customFormat="1" ht="12.75">
      <c r="B7466" s="110"/>
    </row>
    <row r="7467" s="1" customFormat="1" ht="12.75">
      <c r="B7467" s="110"/>
    </row>
    <row r="7468" s="1" customFormat="1" ht="12.75">
      <c r="B7468" s="110"/>
    </row>
    <row r="7469" s="1" customFormat="1" ht="12.75">
      <c r="B7469" s="110"/>
    </row>
    <row r="7470" s="1" customFormat="1" ht="12.75">
      <c r="B7470" s="110"/>
    </row>
    <row r="7471" s="1" customFormat="1" ht="12.75">
      <c r="B7471" s="110"/>
    </row>
    <row r="7472" s="1" customFormat="1" ht="12.75">
      <c r="B7472" s="110"/>
    </row>
    <row r="7473" s="1" customFormat="1" ht="12.75">
      <c r="B7473" s="110"/>
    </row>
    <row r="7474" s="1" customFormat="1" ht="12.75">
      <c r="B7474" s="110"/>
    </row>
    <row r="7475" s="1" customFormat="1" ht="12.75">
      <c r="B7475" s="110"/>
    </row>
    <row r="7476" s="1" customFormat="1" ht="12.75">
      <c r="B7476" s="110"/>
    </row>
    <row r="7477" s="1" customFormat="1" ht="12.75">
      <c r="B7477" s="110"/>
    </row>
    <row r="7478" s="1" customFormat="1" ht="12.75">
      <c r="B7478" s="110"/>
    </row>
    <row r="7479" s="1" customFormat="1" ht="12.75">
      <c r="B7479" s="110"/>
    </row>
    <row r="7480" s="1" customFormat="1" ht="12.75">
      <c r="B7480" s="110"/>
    </row>
    <row r="7481" s="1" customFormat="1" ht="12.75">
      <c r="B7481" s="110"/>
    </row>
    <row r="7482" s="1" customFormat="1" ht="12.75">
      <c r="B7482" s="110"/>
    </row>
    <row r="7483" s="1" customFormat="1" ht="12.75">
      <c r="B7483" s="110"/>
    </row>
    <row r="7484" s="1" customFormat="1" ht="12.75">
      <c r="B7484" s="110"/>
    </row>
    <row r="7485" s="1" customFormat="1" ht="12.75">
      <c r="B7485" s="110"/>
    </row>
    <row r="7486" s="1" customFormat="1" ht="12.75">
      <c r="B7486" s="110"/>
    </row>
    <row r="7487" s="1" customFormat="1" ht="12.75">
      <c r="B7487" s="110"/>
    </row>
    <row r="7488" s="1" customFormat="1" ht="12.75">
      <c r="B7488" s="110"/>
    </row>
    <row r="7489" s="1" customFormat="1" ht="12.75">
      <c r="B7489" s="110"/>
    </row>
    <row r="7490" s="1" customFormat="1" ht="12.75">
      <c r="B7490" s="110"/>
    </row>
    <row r="7491" s="1" customFormat="1" ht="12.75">
      <c r="B7491" s="110"/>
    </row>
    <row r="7492" s="1" customFormat="1" ht="12.75">
      <c r="B7492" s="110"/>
    </row>
    <row r="7493" s="1" customFormat="1" ht="12.75">
      <c r="B7493" s="110"/>
    </row>
    <row r="7494" s="1" customFormat="1" ht="12.75">
      <c r="B7494" s="110"/>
    </row>
    <row r="7495" s="1" customFormat="1" ht="12.75">
      <c r="B7495" s="110"/>
    </row>
    <row r="7496" s="1" customFormat="1" ht="12.75">
      <c r="B7496" s="110"/>
    </row>
    <row r="7497" s="1" customFormat="1" ht="12.75">
      <c r="B7497" s="110"/>
    </row>
    <row r="7498" s="1" customFormat="1" ht="12.75">
      <c r="B7498" s="110"/>
    </row>
    <row r="7499" s="1" customFormat="1" ht="12.75">
      <c r="B7499" s="110"/>
    </row>
    <row r="7500" s="1" customFormat="1" ht="12.75">
      <c r="B7500" s="110"/>
    </row>
    <row r="7501" s="1" customFormat="1" ht="12.75">
      <c r="B7501" s="110"/>
    </row>
    <row r="7502" s="1" customFormat="1" ht="12.75">
      <c r="B7502" s="110"/>
    </row>
    <row r="7503" s="1" customFormat="1" ht="12.75">
      <c r="B7503" s="110"/>
    </row>
    <row r="7504" s="1" customFormat="1" ht="12.75">
      <c r="B7504" s="110"/>
    </row>
    <row r="7505" s="1" customFormat="1" ht="12.75">
      <c r="B7505" s="110"/>
    </row>
    <row r="7506" s="1" customFormat="1" ht="12.75">
      <c r="B7506" s="110"/>
    </row>
    <row r="7507" s="1" customFormat="1" ht="12.75">
      <c r="B7507" s="110"/>
    </row>
    <row r="7508" s="1" customFormat="1" ht="12.75">
      <c r="B7508" s="110"/>
    </row>
    <row r="7509" s="1" customFormat="1" ht="12.75">
      <c r="B7509" s="110"/>
    </row>
    <row r="7510" s="1" customFormat="1" ht="12.75">
      <c r="B7510" s="110"/>
    </row>
    <row r="7511" s="1" customFormat="1" ht="12.75">
      <c r="B7511" s="110"/>
    </row>
    <row r="7512" s="1" customFormat="1" ht="12.75">
      <c r="B7512" s="110"/>
    </row>
    <row r="7513" s="1" customFormat="1" ht="12.75">
      <c r="B7513" s="110"/>
    </row>
    <row r="7514" s="1" customFormat="1" ht="12.75">
      <c r="B7514" s="110"/>
    </row>
    <row r="7515" s="1" customFormat="1" ht="12.75">
      <c r="B7515" s="110"/>
    </row>
    <row r="7516" s="1" customFormat="1" ht="12.75">
      <c r="B7516" s="110"/>
    </row>
    <row r="7517" s="1" customFormat="1" ht="12.75">
      <c r="B7517" s="110"/>
    </row>
    <row r="7518" s="1" customFormat="1" ht="12.75">
      <c r="B7518" s="110"/>
    </row>
    <row r="7519" s="1" customFormat="1" ht="12.75">
      <c r="B7519" s="110"/>
    </row>
    <row r="7520" s="1" customFormat="1" ht="12.75">
      <c r="B7520" s="110"/>
    </row>
    <row r="7521" s="1" customFormat="1" ht="12.75">
      <c r="B7521" s="110"/>
    </row>
    <row r="7522" s="1" customFormat="1" ht="12.75">
      <c r="B7522" s="110"/>
    </row>
    <row r="7523" s="1" customFormat="1" ht="12.75">
      <c r="B7523" s="110"/>
    </row>
    <row r="7524" s="1" customFormat="1" ht="12.75">
      <c r="B7524" s="110"/>
    </row>
    <row r="7525" s="1" customFormat="1" ht="12.75">
      <c r="B7525" s="110"/>
    </row>
    <row r="7526" s="1" customFormat="1" ht="12.75">
      <c r="B7526" s="110"/>
    </row>
    <row r="7527" s="1" customFormat="1" ht="12.75">
      <c r="B7527" s="110"/>
    </row>
    <row r="7528" s="1" customFormat="1" ht="12.75">
      <c r="B7528" s="110"/>
    </row>
    <row r="7529" s="1" customFormat="1" ht="12.75">
      <c r="B7529" s="110"/>
    </row>
    <row r="7530" s="1" customFormat="1" ht="12.75">
      <c r="B7530" s="110"/>
    </row>
    <row r="7531" s="1" customFormat="1" ht="12.75">
      <c r="B7531" s="110"/>
    </row>
    <row r="7532" s="1" customFormat="1" ht="12.75">
      <c r="B7532" s="110"/>
    </row>
    <row r="7533" s="1" customFormat="1" ht="12.75">
      <c r="B7533" s="110"/>
    </row>
    <row r="7534" s="1" customFormat="1" ht="12.75">
      <c r="B7534" s="110"/>
    </row>
    <row r="7535" s="1" customFormat="1" ht="12.75">
      <c r="B7535" s="110"/>
    </row>
    <row r="7536" s="1" customFormat="1" ht="12.75">
      <c r="B7536" s="110"/>
    </row>
    <row r="7537" s="1" customFormat="1" ht="12.75">
      <c r="B7537" s="110"/>
    </row>
    <row r="7538" s="1" customFormat="1" ht="12.75">
      <c r="B7538" s="110"/>
    </row>
    <row r="7539" s="1" customFormat="1" ht="12.75">
      <c r="B7539" s="110"/>
    </row>
    <row r="7540" s="1" customFormat="1" ht="12.75">
      <c r="B7540" s="110"/>
    </row>
    <row r="7541" s="1" customFormat="1" ht="12.75">
      <c r="B7541" s="110"/>
    </row>
    <row r="7542" s="1" customFormat="1" ht="12.75">
      <c r="B7542" s="110"/>
    </row>
    <row r="7543" s="1" customFormat="1" ht="12.75">
      <c r="B7543" s="110"/>
    </row>
    <row r="7544" s="1" customFormat="1" ht="12.75">
      <c r="B7544" s="110"/>
    </row>
    <row r="7545" s="1" customFormat="1" ht="12.75">
      <c r="B7545" s="110"/>
    </row>
    <row r="7546" s="1" customFormat="1" ht="12.75">
      <c r="B7546" s="110"/>
    </row>
    <row r="7547" s="1" customFormat="1" ht="12.75">
      <c r="B7547" s="110"/>
    </row>
    <row r="7548" s="1" customFormat="1" ht="12.75">
      <c r="B7548" s="110"/>
    </row>
    <row r="7549" s="1" customFormat="1" ht="12.75">
      <c r="B7549" s="110"/>
    </row>
    <row r="7550" s="1" customFormat="1" ht="12.75">
      <c r="B7550" s="110"/>
    </row>
    <row r="7551" s="1" customFormat="1" ht="12.75">
      <c r="B7551" s="110"/>
    </row>
    <row r="7552" s="1" customFormat="1" ht="12.75">
      <c r="B7552" s="110"/>
    </row>
    <row r="7553" s="1" customFormat="1" ht="12.75">
      <c r="B7553" s="110"/>
    </row>
    <row r="7554" s="1" customFormat="1" ht="12.75">
      <c r="B7554" s="110"/>
    </row>
    <row r="7555" s="1" customFormat="1" ht="12.75">
      <c r="B7555" s="110"/>
    </row>
    <row r="7556" s="1" customFormat="1" ht="12.75">
      <c r="B7556" s="110"/>
    </row>
    <row r="7557" s="1" customFormat="1" ht="12.75">
      <c r="B7557" s="110"/>
    </row>
    <row r="7558" s="1" customFormat="1" ht="12.75">
      <c r="B7558" s="110"/>
    </row>
    <row r="7559" s="1" customFormat="1" ht="12.75">
      <c r="B7559" s="110"/>
    </row>
    <row r="7560" s="1" customFormat="1" ht="12.75">
      <c r="B7560" s="110"/>
    </row>
    <row r="7561" s="1" customFormat="1" ht="12.75">
      <c r="B7561" s="110"/>
    </row>
    <row r="7562" s="1" customFormat="1" ht="12.75">
      <c r="B7562" s="110"/>
    </row>
    <row r="7563" s="1" customFormat="1" ht="12.75">
      <c r="B7563" s="110"/>
    </row>
    <row r="7564" s="1" customFormat="1" ht="12.75">
      <c r="B7564" s="110"/>
    </row>
    <row r="7565" s="1" customFormat="1" ht="12.75">
      <c r="B7565" s="110"/>
    </row>
    <row r="7566" s="1" customFormat="1" ht="12.75">
      <c r="B7566" s="110"/>
    </row>
    <row r="7567" s="1" customFormat="1" ht="12.75">
      <c r="B7567" s="110"/>
    </row>
    <row r="7568" s="1" customFormat="1" ht="12.75">
      <c r="B7568" s="110"/>
    </row>
    <row r="7569" s="1" customFormat="1" ht="12.75">
      <c r="B7569" s="110"/>
    </row>
    <row r="7570" s="1" customFormat="1" ht="12.75">
      <c r="B7570" s="110"/>
    </row>
    <row r="7571" s="1" customFormat="1" ht="12.75">
      <c r="B7571" s="110"/>
    </row>
    <row r="7572" s="1" customFormat="1" ht="12.75">
      <c r="B7572" s="110"/>
    </row>
    <row r="7573" s="1" customFormat="1" ht="12.75">
      <c r="B7573" s="110"/>
    </row>
    <row r="7574" s="1" customFormat="1" ht="12.75">
      <c r="B7574" s="110"/>
    </row>
    <row r="7575" s="1" customFormat="1" ht="12.75">
      <c r="B7575" s="110"/>
    </row>
    <row r="7576" s="1" customFormat="1" ht="12.75">
      <c r="B7576" s="110"/>
    </row>
    <row r="7577" s="1" customFormat="1" ht="12.75">
      <c r="B7577" s="110"/>
    </row>
    <row r="7578" s="1" customFormat="1" ht="12.75">
      <c r="B7578" s="110"/>
    </row>
    <row r="7579" s="1" customFormat="1" ht="12.75">
      <c r="B7579" s="110"/>
    </row>
    <row r="7580" s="1" customFormat="1" ht="12.75">
      <c r="B7580" s="110"/>
    </row>
    <row r="7581" s="1" customFormat="1" ht="12.75">
      <c r="B7581" s="110"/>
    </row>
    <row r="7582" s="1" customFormat="1" ht="12.75">
      <c r="B7582" s="110"/>
    </row>
    <row r="7583" s="1" customFormat="1" ht="12.75">
      <c r="B7583" s="110"/>
    </row>
    <row r="7584" s="1" customFormat="1" ht="12.75">
      <c r="B7584" s="110"/>
    </row>
    <row r="7585" s="1" customFormat="1" ht="12.75">
      <c r="B7585" s="110"/>
    </row>
    <row r="7586" s="1" customFormat="1" ht="12.75">
      <c r="B7586" s="110"/>
    </row>
    <row r="7587" s="1" customFormat="1" ht="12.75">
      <c r="B7587" s="110"/>
    </row>
    <row r="7588" s="1" customFormat="1" ht="12.75">
      <c r="B7588" s="110"/>
    </row>
    <row r="7589" s="1" customFormat="1" ht="12.75">
      <c r="B7589" s="110"/>
    </row>
    <row r="7590" s="1" customFormat="1" ht="12.75">
      <c r="B7590" s="110"/>
    </row>
    <row r="7591" s="1" customFormat="1" ht="12.75">
      <c r="B7591" s="110"/>
    </row>
    <row r="7592" s="1" customFormat="1" ht="12.75">
      <c r="B7592" s="110"/>
    </row>
    <row r="7593" s="1" customFormat="1" ht="12.75">
      <c r="B7593" s="110"/>
    </row>
    <row r="7594" s="1" customFormat="1" ht="12.75">
      <c r="B7594" s="110"/>
    </row>
    <row r="7595" s="1" customFormat="1" ht="12.75">
      <c r="B7595" s="110"/>
    </row>
    <row r="7596" s="1" customFormat="1" ht="12.75">
      <c r="B7596" s="110"/>
    </row>
    <row r="7597" s="1" customFormat="1" ht="12.75">
      <c r="B7597" s="110"/>
    </row>
    <row r="7598" s="1" customFormat="1" ht="12.75">
      <c r="B7598" s="110"/>
    </row>
    <row r="7599" s="1" customFormat="1" ht="12.75">
      <c r="B7599" s="110"/>
    </row>
    <row r="7600" s="1" customFormat="1" ht="12.75">
      <c r="B7600" s="110"/>
    </row>
    <row r="7601" s="1" customFormat="1" ht="12.75">
      <c r="B7601" s="110"/>
    </row>
    <row r="7602" s="1" customFormat="1" ht="12.75">
      <c r="B7602" s="110"/>
    </row>
    <row r="7603" s="1" customFormat="1" ht="12.75">
      <c r="B7603" s="110"/>
    </row>
    <row r="7604" s="1" customFormat="1" ht="12.75">
      <c r="B7604" s="110"/>
    </row>
    <row r="7605" s="1" customFormat="1" ht="12.75">
      <c r="B7605" s="110"/>
    </row>
    <row r="7606" s="1" customFormat="1" ht="12.75">
      <c r="B7606" s="110"/>
    </row>
    <row r="7607" s="1" customFormat="1" ht="12.75">
      <c r="B7607" s="110"/>
    </row>
    <row r="7608" s="1" customFormat="1" ht="12.75">
      <c r="B7608" s="110"/>
    </row>
    <row r="7609" s="1" customFormat="1" ht="12.75">
      <c r="B7609" s="110"/>
    </row>
    <row r="7610" s="1" customFormat="1" ht="12.75">
      <c r="B7610" s="110"/>
    </row>
    <row r="7611" s="1" customFormat="1" ht="12.75">
      <c r="B7611" s="110"/>
    </row>
    <row r="7612" s="1" customFormat="1" ht="12.75">
      <c r="B7612" s="110"/>
    </row>
    <row r="7613" s="1" customFormat="1" ht="12.75">
      <c r="B7613" s="110"/>
    </row>
    <row r="7614" s="1" customFormat="1" ht="12.75">
      <c r="B7614" s="110"/>
    </row>
    <row r="7615" s="1" customFormat="1" ht="12.75">
      <c r="B7615" s="110"/>
    </row>
    <row r="7616" s="1" customFormat="1" ht="12.75">
      <c r="B7616" s="110"/>
    </row>
    <row r="7617" s="1" customFormat="1" ht="12.75">
      <c r="B7617" s="110"/>
    </row>
    <row r="7618" s="1" customFormat="1" ht="12.75">
      <c r="B7618" s="110"/>
    </row>
    <row r="7619" s="1" customFormat="1" ht="12.75">
      <c r="B7619" s="110"/>
    </row>
    <row r="7620" s="1" customFormat="1" ht="12.75">
      <c r="B7620" s="110"/>
    </row>
    <row r="7621" s="1" customFormat="1" ht="12.75">
      <c r="B7621" s="110"/>
    </row>
    <row r="7622" s="1" customFormat="1" ht="12.75">
      <c r="B7622" s="110"/>
    </row>
    <row r="7623" s="1" customFormat="1" ht="12.75">
      <c r="B7623" s="110"/>
    </row>
    <row r="7624" s="1" customFormat="1" ht="12.75">
      <c r="B7624" s="110"/>
    </row>
    <row r="7625" s="1" customFormat="1" ht="12.75">
      <c r="B7625" s="110"/>
    </row>
    <row r="7626" s="1" customFormat="1" ht="12.75">
      <c r="B7626" s="110"/>
    </row>
    <row r="7627" s="1" customFormat="1" ht="12.75">
      <c r="B7627" s="110"/>
    </row>
    <row r="7628" s="1" customFormat="1" ht="12.75">
      <c r="B7628" s="110"/>
    </row>
    <row r="7629" s="1" customFormat="1" ht="12.75">
      <c r="B7629" s="110"/>
    </row>
    <row r="7630" s="1" customFormat="1" ht="12.75">
      <c r="B7630" s="110"/>
    </row>
    <row r="7631" s="1" customFormat="1" ht="12.75">
      <c r="B7631" s="110"/>
    </row>
    <row r="7632" s="1" customFormat="1" ht="12.75">
      <c r="B7632" s="110"/>
    </row>
    <row r="7633" s="1" customFormat="1" ht="12.75">
      <c r="B7633" s="110"/>
    </row>
    <row r="7634" s="1" customFormat="1" ht="12.75">
      <c r="B7634" s="110"/>
    </row>
    <row r="7635" s="1" customFormat="1" ht="12.75">
      <c r="B7635" s="110"/>
    </row>
    <row r="7636" s="1" customFormat="1" ht="12.75">
      <c r="B7636" s="110"/>
    </row>
    <row r="7637" s="1" customFormat="1" ht="12.75">
      <c r="B7637" s="110"/>
    </row>
    <row r="7638" s="1" customFormat="1" ht="12.75">
      <c r="B7638" s="110"/>
    </row>
    <row r="7639" s="1" customFormat="1" ht="12.75">
      <c r="B7639" s="110"/>
    </row>
    <row r="7640" s="1" customFormat="1" ht="12.75">
      <c r="B7640" s="110"/>
    </row>
    <row r="7641" s="1" customFormat="1" ht="12.75">
      <c r="B7641" s="110"/>
    </row>
    <row r="7642" s="1" customFormat="1" ht="12.75">
      <c r="B7642" s="110"/>
    </row>
    <row r="7643" s="1" customFormat="1" ht="12.75">
      <c r="B7643" s="110"/>
    </row>
    <row r="7644" s="1" customFormat="1" ht="12.75">
      <c r="B7644" s="110"/>
    </row>
    <row r="7645" s="1" customFormat="1" ht="12.75">
      <c r="B7645" s="110"/>
    </row>
    <row r="7646" s="1" customFormat="1" ht="12.75">
      <c r="B7646" s="110"/>
    </row>
    <row r="7647" s="1" customFormat="1" ht="12.75">
      <c r="B7647" s="110"/>
    </row>
    <row r="7648" s="1" customFormat="1" ht="12.75">
      <c r="B7648" s="110"/>
    </row>
    <row r="7649" s="1" customFormat="1" ht="12.75">
      <c r="B7649" s="110"/>
    </row>
    <row r="7650" s="1" customFormat="1" ht="12.75">
      <c r="B7650" s="110"/>
    </row>
    <row r="7651" s="1" customFormat="1" ht="12.75">
      <c r="B7651" s="110"/>
    </row>
    <row r="7652" s="1" customFormat="1" ht="12.75">
      <c r="B7652" s="110"/>
    </row>
    <row r="7653" s="1" customFormat="1" ht="12.75">
      <c r="B7653" s="110"/>
    </row>
    <row r="7654" s="1" customFormat="1" ht="12.75">
      <c r="B7654" s="110"/>
    </row>
    <row r="7655" s="1" customFormat="1" ht="12.75">
      <c r="B7655" s="110"/>
    </row>
    <row r="7656" s="1" customFormat="1" ht="12.75">
      <c r="B7656" s="110"/>
    </row>
    <row r="7657" s="1" customFormat="1" ht="12.75">
      <c r="B7657" s="110"/>
    </row>
    <row r="7658" s="1" customFormat="1" ht="12.75">
      <c r="B7658" s="110"/>
    </row>
    <row r="7659" s="1" customFormat="1" ht="12.75">
      <c r="B7659" s="110"/>
    </row>
    <row r="7660" s="1" customFormat="1" ht="12.75">
      <c r="B7660" s="110"/>
    </row>
    <row r="7661" s="1" customFormat="1" ht="12.75">
      <c r="B7661" s="110"/>
    </row>
    <row r="7662" s="1" customFormat="1" ht="12.75">
      <c r="B7662" s="110"/>
    </row>
    <row r="7663" s="1" customFormat="1" ht="12.75">
      <c r="B7663" s="110"/>
    </row>
    <row r="7664" s="1" customFormat="1" ht="12.75">
      <c r="B7664" s="110"/>
    </row>
    <row r="7665" s="1" customFormat="1" ht="12.75">
      <c r="B7665" s="110"/>
    </row>
    <row r="7666" s="1" customFormat="1" ht="12.75">
      <c r="B7666" s="110"/>
    </row>
    <row r="7667" s="1" customFormat="1" ht="12.75">
      <c r="B7667" s="110"/>
    </row>
    <row r="7668" s="1" customFormat="1" ht="12.75">
      <c r="B7668" s="110"/>
    </row>
    <row r="7669" s="1" customFormat="1" ht="12.75">
      <c r="B7669" s="110"/>
    </row>
    <row r="7670" s="1" customFormat="1" ht="12.75">
      <c r="B7670" s="110"/>
    </row>
    <row r="7671" s="1" customFormat="1" ht="12.75">
      <c r="B7671" s="110"/>
    </row>
    <row r="7672" s="1" customFormat="1" ht="12.75">
      <c r="B7672" s="110"/>
    </row>
    <row r="7673" s="1" customFormat="1" ht="12.75">
      <c r="B7673" s="110"/>
    </row>
    <row r="7674" s="1" customFormat="1" ht="12.75">
      <c r="B7674" s="110"/>
    </row>
    <row r="7675" s="1" customFormat="1" ht="12.75">
      <c r="B7675" s="110"/>
    </row>
    <row r="7676" s="1" customFormat="1" ht="12.75">
      <c r="B7676" s="110"/>
    </row>
    <row r="7677" s="1" customFormat="1" ht="12.75">
      <c r="B7677" s="110"/>
    </row>
    <row r="7678" s="1" customFormat="1" ht="12.75">
      <c r="B7678" s="110"/>
    </row>
    <row r="7679" s="1" customFormat="1" ht="12.75">
      <c r="B7679" s="110"/>
    </row>
    <row r="7680" s="1" customFormat="1" ht="12.75">
      <c r="B7680" s="110"/>
    </row>
    <row r="7681" s="1" customFormat="1" ht="12.75">
      <c r="B7681" s="110"/>
    </row>
    <row r="7682" s="1" customFormat="1" ht="12.75">
      <c r="B7682" s="110"/>
    </row>
    <row r="7683" s="1" customFormat="1" ht="12.75">
      <c r="B7683" s="110"/>
    </row>
    <row r="7684" s="1" customFormat="1" ht="12.75">
      <c r="B7684" s="110"/>
    </row>
    <row r="7685" s="1" customFormat="1" ht="12.75">
      <c r="B7685" s="110"/>
    </row>
    <row r="7686" s="1" customFormat="1" ht="12.75">
      <c r="B7686" s="110"/>
    </row>
    <row r="7687" s="1" customFormat="1" ht="12.75">
      <c r="B7687" s="110"/>
    </row>
    <row r="7688" s="1" customFormat="1" ht="12.75">
      <c r="B7688" s="110"/>
    </row>
    <row r="7689" s="1" customFormat="1" ht="12.75">
      <c r="B7689" s="110"/>
    </row>
    <row r="7690" s="1" customFormat="1" ht="12.75">
      <c r="B7690" s="110"/>
    </row>
    <row r="7691" s="1" customFormat="1" ht="12.75">
      <c r="B7691" s="110"/>
    </row>
    <row r="7692" s="1" customFormat="1" ht="12.75">
      <c r="B7692" s="110"/>
    </row>
    <row r="7693" s="1" customFormat="1" ht="12.75">
      <c r="B7693" s="110"/>
    </row>
    <row r="7694" s="1" customFormat="1" ht="12.75">
      <c r="B7694" s="110"/>
    </row>
    <row r="7695" s="1" customFormat="1" ht="12.75">
      <c r="B7695" s="110"/>
    </row>
    <row r="7696" s="1" customFormat="1" ht="12.75">
      <c r="B7696" s="110"/>
    </row>
    <row r="7697" s="1" customFormat="1" ht="12.75">
      <c r="B7697" s="110"/>
    </row>
    <row r="7698" s="1" customFormat="1" ht="12.75">
      <c r="B7698" s="110"/>
    </row>
    <row r="7699" s="1" customFormat="1" ht="12.75">
      <c r="B7699" s="110"/>
    </row>
    <row r="7700" s="1" customFormat="1" ht="12.75">
      <c r="B7700" s="110"/>
    </row>
    <row r="7701" s="1" customFormat="1" ht="12.75">
      <c r="B7701" s="110"/>
    </row>
    <row r="7702" s="1" customFormat="1" ht="12.75">
      <c r="B7702" s="110"/>
    </row>
    <row r="7703" s="1" customFormat="1" ht="12.75">
      <c r="B7703" s="110"/>
    </row>
    <row r="7704" s="1" customFormat="1" ht="12.75">
      <c r="B7704" s="110"/>
    </row>
    <row r="7705" s="1" customFormat="1" ht="12.75">
      <c r="B7705" s="110"/>
    </row>
    <row r="7706" s="1" customFormat="1" ht="12.75">
      <c r="B7706" s="110"/>
    </row>
    <row r="7707" s="1" customFormat="1" ht="12.75">
      <c r="B7707" s="110"/>
    </row>
    <row r="7708" s="1" customFormat="1" ht="12.75">
      <c r="B7708" s="110"/>
    </row>
    <row r="7709" s="1" customFormat="1" ht="12.75">
      <c r="B7709" s="110"/>
    </row>
    <row r="7710" s="1" customFormat="1" ht="12.75">
      <c r="B7710" s="110"/>
    </row>
    <row r="7711" s="1" customFormat="1" ht="12.75">
      <c r="B7711" s="110"/>
    </row>
    <row r="7712" s="1" customFormat="1" ht="12.75">
      <c r="B7712" s="110"/>
    </row>
    <row r="7713" s="1" customFormat="1" ht="12.75">
      <c r="B7713" s="110"/>
    </row>
    <row r="7714" s="1" customFormat="1" ht="12.75">
      <c r="B7714" s="110"/>
    </row>
    <row r="7715" s="1" customFormat="1" ht="12.75">
      <c r="B7715" s="110"/>
    </row>
    <row r="7716" s="1" customFormat="1" ht="12.75">
      <c r="B7716" s="110"/>
    </row>
    <row r="7717" s="1" customFormat="1" ht="12.75">
      <c r="B7717" s="110"/>
    </row>
    <row r="7718" s="1" customFormat="1" ht="12.75">
      <c r="B7718" s="110"/>
    </row>
    <row r="7719" s="1" customFormat="1" ht="12.75">
      <c r="B7719" s="110"/>
    </row>
    <row r="7720" s="1" customFormat="1" ht="12.75">
      <c r="B7720" s="110"/>
    </row>
    <row r="7721" s="1" customFormat="1" ht="12.75">
      <c r="B7721" s="110"/>
    </row>
    <row r="7722" s="1" customFormat="1" ht="12.75">
      <c r="B7722" s="110"/>
    </row>
    <row r="7723" s="1" customFormat="1" ht="12.75">
      <c r="B7723" s="110"/>
    </row>
    <row r="7724" s="1" customFormat="1" ht="12.75">
      <c r="B7724" s="110"/>
    </row>
    <row r="7725" s="1" customFormat="1" ht="12.75">
      <c r="B7725" s="110"/>
    </row>
    <row r="7726" s="1" customFormat="1" ht="12.75">
      <c r="B7726" s="110"/>
    </row>
    <row r="7727" s="1" customFormat="1" ht="12.75">
      <c r="B7727" s="110"/>
    </row>
    <row r="7728" s="1" customFormat="1" ht="12.75">
      <c r="B7728" s="110"/>
    </row>
    <row r="7729" s="1" customFormat="1" ht="12.75">
      <c r="B7729" s="110"/>
    </row>
    <row r="7730" s="1" customFormat="1" ht="12.75">
      <c r="B7730" s="110"/>
    </row>
    <row r="7731" s="1" customFormat="1" ht="12.75">
      <c r="B7731" s="110"/>
    </row>
    <row r="7732" s="1" customFormat="1" ht="12.75">
      <c r="B7732" s="110"/>
    </row>
    <row r="7733" s="1" customFormat="1" ht="12.75">
      <c r="B7733" s="110"/>
    </row>
    <row r="7734" s="1" customFormat="1" ht="12.75">
      <c r="B7734" s="110"/>
    </row>
    <row r="7735" s="1" customFormat="1" ht="12.75">
      <c r="B7735" s="110"/>
    </row>
    <row r="7736" s="1" customFormat="1" ht="12.75">
      <c r="B7736" s="110"/>
    </row>
    <row r="7737" s="1" customFormat="1" ht="12.75">
      <c r="B7737" s="110"/>
    </row>
    <row r="7738" s="1" customFormat="1" ht="12.75">
      <c r="B7738" s="110"/>
    </row>
    <row r="7739" s="1" customFormat="1" ht="12.75">
      <c r="B7739" s="110"/>
    </row>
    <row r="7740" s="1" customFormat="1" ht="12.75">
      <c r="B7740" s="110"/>
    </row>
    <row r="7741" s="1" customFormat="1" ht="12.75">
      <c r="B7741" s="110"/>
    </row>
    <row r="7742" s="1" customFormat="1" ht="12.75">
      <c r="B7742" s="110"/>
    </row>
    <row r="7743" s="1" customFormat="1" ht="12.75">
      <c r="B7743" s="110"/>
    </row>
    <row r="7744" s="1" customFormat="1" ht="12.75">
      <c r="B7744" s="110"/>
    </row>
    <row r="7745" s="1" customFormat="1" ht="12.75">
      <c r="B7745" s="110"/>
    </row>
    <row r="7746" s="1" customFormat="1" ht="12.75">
      <c r="B7746" s="110"/>
    </row>
    <row r="7747" s="1" customFormat="1" ht="12.75">
      <c r="B7747" s="110"/>
    </row>
    <row r="7748" s="1" customFormat="1" ht="12.75">
      <c r="B7748" s="110"/>
    </row>
    <row r="7749" s="1" customFormat="1" ht="12.75">
      <c r="B7749" s="110"/>
    </row>
    <row r="7750" s="1" customFormat="1" ht="12.75">
      <c r="B7750" s="110"/>
    </row>
    <row r="7751" s="1" customFormat="1" ht="12.75">
      <c r="B7751" s="110"/>
    </row>
    <row r="7752" s="1" customFormat="1" ht="12.75">
      <c r="B7752" s="110"/>
    </row>
    <row r="7753" s="1" customFormat="1" ht="12.75">
      <c r="B7753" s="110"/>
    </row>
    <row r="7754" s="1" customFormat="1" ht="12.75">
      <c r="B7754" s="110"/>
    </row>
    <row r="7755" s="1" customFormat="1" ht="12.75">
      <c r="B7755" s="110"/>
    </row>
    <row r="7756" s="1" customFormat="1" ht="12.75">
      <c r="B7756" s="110"/>
    </row>
    <row r="7757" s="1" customFormat="1" ht="12.75">
      <c r="B7757" s="110"/>
    </row>
    <row r="7758" s="1" customFormat="1" ht="12.75">
      <c r="B7758" s="110"/>
    </row>
    <row r="7759" s="1" customFormat="1" ht="12.75">
      <c r="B7759" s="110"/>
    </row>
    <row r="7760" s="1" customFormat="1" ht="12.75">
      <c r="B7760" s="110"/>
    </row>
    <row r="7761" s="1" customFormat="1" ht="12.75">
      <c r="B7761" s="110"/>
    </row>
    <row r="7762" s="1" customFormat="1" ht="12.75">
      <c r="B7762" s="110"/>
    </row>
    <row r="7763" s="1" customFormat="1" ht="12.75">
      <c r="B7763" s="110"/>
    </row>
    <row r="7764" s="1" customFormat="1" ht="12.75">
      <c r="B7764" s="110"/>
    </row>
    <row r="7765" s="1" customFormat="1" ht="12.75">
      <c r="B7765" s="110"/>
    </row>
    <row r="7766" s="1" customFormat="1" ht="12.75">
      <c r="B7766" s="110"/>
    </row>
    <row r="7767" s="1" customFormat="1" ht="12.75">
      <c r="B7767" s="110"/>
    </row>
    <row r="7768" s="1" customFormat="1" ht="12.75">
      <c r="B7768" s="110"/>
    </row>
    <row r="7769" s="1" customFormat="1" ht="12.75">
      <c r="B7769" s="110"/>
    </row>
    <row r="7770" s="1" customFormat="1" ht="12.75">
      <c r="B7770" s="110"/>
    </row>
    <row r="7771" s="1" customFormat="1" ht="12.75">
      <c r="B7771" s="110"/>
    </row>
    <row r="7772" s="1" customFormat="1" ht="12.75">
      <c r="B7772" s="110"/>
    </row>
    <row r="7773" s="1" customFormat="1" ht="12.75">
      <c r="B7773" s="110"/>
    </row>
    <row r="7774" s="1" customFormat="1" ht="12.75">
      <c r="B7774" s="110"/>
    </row>
    <row r="7775" s="1" customFormat="1" ht="12.75">
      <c r="B7775" s="110"/>
    </row>
    <row r="7776" s="1" customFormat="1" ht="12.75">
      <c r="B7776" s="110"/>
    </row>
    <row r="7777" s="1" customFormat="1" ht="12.75">
      <c r="B7777" s="110"/>
    </row>
    <row r="7778" s="1" customFormat="1" ht="12.75">
      <c r="B7778" s="110"/>
    </row>
    <row r="7779" s="1" customFormat="1" ht="12.75">
      <c r="B7779" s="110"/>
    </row>
    <row r="7780" s="1" customFormat="1" ht="12.75">
      <c r="B7780" s="110"/>
    </row>
    <row r="7781" s="1" customFormat="1" ht="12.75">
      <c r="B7781" s="110"/>
    </row>
    <row r="7782" s="1" customFormat="1" ht="12.75">
      <c r="B7782" s="110"/>
    </row>
    <row r="7783" s="1" customFormat="1" ht="12.75">
      <c r="B7783" s="110"/>
    </row>
    <row r="7784" s="1" customFormat="1" ht="12.75">
      <c r="B7784" s="110"/>
    </row>
    <row r="7785" s="1" customFormat="1" ht="12.75">
      <c r="B7785" s="110"/>
    </row>
    <row r="7786" s="1" customFormat="1" ht="12.75">
      <c r="B7786" s="110"/>
    </row>
    <row r="7787" s="1" customFormat="1" ht="12.75">
      <c r="B7787" s="110"/>
    </row>
    <row r="7788" s="1" customFormat="1" ht="12.75">
      <c r="B7788" s="110"/>
    </row>
    <row r="7789" s="1" customFormat="1" ht="12.75">
      <c r="B7789" s="110"/>
    </row>
    <row r="7790" s="1" customFormat="1" ht="12.75">
      <c r="B7790" s="110"/>
    </row>
    <row r="7791" s="1" customFormat="1" ht="12.75">
      <c r="B7791" s="110"/>
    </row>
    <row r="7792" s="1" customFormat="1" ht="12.75">
      <c r="B7792" s="110"/>
    </row>
    <row r="7793" s="1" customFormat="1" ht="12.75">
      <c r="B7793" s="110"/>
    </row>
    <row r="7794" s="1" customFormat="1" ht="12.75">
      <c r="B7794" s="110"/>
    </row>
    <row r="7795" s="1" customFormat="1" ht="12.75">
      <c r="B7795" s="110"/>
    </row>
    <row r="7796" s="1" customFormat="1" ht="12.75">
      <c r="B7796" s="110"/>
    </row>
    <row r="7797" s="1" customFormat="1" ht="12.75">
      <c r="B7797" s="110"/>
    </row>
    <row r="7798" s="1" customFormat="1" ht="12.75">
      <c r="B7798" s="110"/>
    </row>
    <row r="7799" s="1" customFormat="1" ht="12.75">
      <c r="B7799" s="110"/>
    </row>
    <row r="7800" s="1" customFormat="1" ht="12.75">
      <c r="B7800" s="110"/>
    </row>
    <row r="7801" s="1" customFormat="1" ht="12.75">
      <c r="B7801" s="110"/>
    </row>
    <row r="7802" s="1" customFormat="1" ht="12.75">
      <c r="B7802" s="110"/>
    </row>
    <row r="7803" s="1" customFormat="1" ht="12.75">
      <c r="B7803" s="110"/>
    </row>
    <row r="7804" s="1" customFormat="1" ht="12.75">
      <c r="B7804" s="110"/>
    </row>
    <row r="7805" s="1" customFormat="1" ht="12.75">
      <c r="B7805" s="110"/>
    </row>
    <row r="7806" s="1" customFormat="1" ht="12.75">
      <c r="B7806" s="110"/>
    </row>
    <row r="7807" s="1" customFormat="1" ht="12.75">
      <c r="B7807" s="110"/>
    </row>
    <row r="7808" s="1" customFormat="1" ht="12.75">
      <c r="B7808" s="110"/>
    </row>
    <row r="7809" s="1" customFormat="1" ht="12.75">
      <c r="B7809" s="110"/>
    </row>
    <row r="7810" s="1" customFormat="1" ht="12.75">
      <c r="B7810" s="110"/>
    </row>
    <row r="7811" s="1" customFormat="1" ht="12.75">
      <c r="B7811" s="110"/>
    </row>
    <row r="7812" s="1" customFormat="1" ht="12.75">
      <c r="B7812" s="110"/>
    </row>
    <row r="7813" s="1" customFormat="1" ht="12.75">
      <c r="B7813" s="110"/>
    </row>
    <row r="7814" s="1" customFormat="1" ht="12.75">
      <c r="B7814" s="110"/>
    </row>
    <row r="7815" s="1" customFormat="1" ht="12.75">
      <c r="B7815" s="110"/>
    </row>
    <row r="7816" s="1" customFormat="1" ht="12.75">
      <c r="B7816" s="110"/>
    </row>
    <row r="7817" s="1" customFormat="1" ht="12.75">
      <c r="B7817" s="110"/>
    </row>
    <row r="7818" s="1" customFormat="1" ht="12.75">
      <c r="B7818" s="110"/>
    </row>
    <row r="7819" s="1" customFormat="1" ht="12.75">
      <c r="B7819" s="110"/>
    </row>
    <row r="7820" s="1" customFormat="1" ht="12.75">
      <c r="B7820" s="110"/>
    </row>
    <row r="7821" s="1" customFormat="1" ht="12.75">
      <c r="B7821" s="110"/>
    </row>
    <row r="7822" s="1" customFormat="1" ht="12.75">
      <c r="B7822" s="110"/>
    </row>
    <row r="7823" s="1" customFormat="1" ht="12.75">
      <c r="B7823" s="110"/>
    </row>
    <row r="7824" s="1" customFormat="1" ht="12.75">
      <c r="B7824" s="110"/>
    </row>
    <row r="7825" s="1" customFormat="1" ht="12.75">
      <c r="B7825" s="110"/>
    </row>
    <row r="7826" s="1" customFormat="1" ht="12.75">
      <c r="B7826" s="110"/>
    </row>
    <row r="7827" s="1" customFormat="1" ht="12.75">
      <c r="B7827" s="110"/>
    </row>
    <row r="7828" s="1" customFormat="1" ht="12.75">
      <c r="B7828" s="110"/>
    </row>
    <row r="7829" s="1" customFormat="1" ht="12.75">
      <c r="B7829" s="110"/>
    </row>
    <row r="7830" s="1" customFormat="1" ht="12.75">
      <c r="B7830" s="110"/>
    </row>
    <row r="7831" s="1" customFormat="1" ht="12.75">
      <c r="B7831" s="110"/>
    </row>
    <row r="7832" s="1" customFormat="1" ht="12.75">
      <c r="B7832" s="110"/>
    </row>
    <row r="7833" s="1" customFormat="1" ht="12.75">
      <c r="B7833" s="110"/>
    </row>
    <row r="7834" s="1" customFormat="1" ht="12.75">
      <c r="B7834" s="110"/>
    </row>
    <row r="7835" s="1" customFormat="1" ht="12.75">
      <c r="B7835" s="110"/>
    </row>
    <row r="7836" s="1" customFormat="1" ht="12.75">
      <c r="B7836" s="110"/>
    </row>
    <row r="7837" s="1" customFormat="1" ht="12.75">
      <c r="B7837" s="110"/>
    </row>
    <row r="7838" s="1" customFormat="1" ht="12.75">
      <c r="B7838" s="110"/>
    </row>
    <row r="7839" s="1" customFormat="1" ht="12.75">
      <c r="B7839" s="110"/>
    </row>
    <row r="7840" s="1" customFormat="1" ht="12.75">
      <c r="B7840" s="110"/>
    </row>
    <row r="7841" s="1" customFormat="1" ht="12.75">
      <c r="B7841" s="110"/>
    </row>
    <row r="7842" s="1" customFormat="1" ht="12.75">
      <c r="B7842" s="110"/>
    </row>
    <row r="7843" s="1" customFormat="1" ht="12.75">
      <c r="B7843" s="110"/>
    </row>
    <row r="7844" s="1" customFormat="1" ht="12.75">
      <c r="B7844" s="110"/>
    </row>
    <row r="7845" s="1" customFormat="1" ht="12.75">
      <c r="B7845" s="110"/>
    </row>
    <row r="7846" s="1" customFormat="1" ht="12.75">
      <c r="B7846" s="110"/>
    </row>
    <row r="7847" s="1" customFormat="1" ht="12.75">
      <c r="B7847" s="110"/>
    </row>
    <row r="7848" s="1" customFormat="1" ht="12.75">
      <c r="B7848" s="110"/>
    </row>
    <row r="7849" s="1" customFormat="1" ht="12.75">
      <c r="B7849" s="110"/>
    </row>
    <row r="7850" s="1" customFormat="1" ht="12.75">
      <c r="B7850" s="110"/>
    </row>
    <row r="7851" s="1" customFormat="1" ht="12.75">
      <c r="B7851" s="110"/>
    </row>
    <row r="7852" s="1" customFormat="1" ht="12.75">
      <c r="B7852" s="110"/>
    </row>
    <row r="7853" s="1" customFormat="1" ht="12.75">
      <c r="B7853" s="110"/>
    </row>
    <row r="7854" s="1" customFormat="1" ht="12.75">
      <c r="B7854" s="110"/>
    </row>
    <row r="7855" s="1" customFormat="1" ht="12.75">
      <c r="B7855" s="110"/>
    </row>
    <row r="7856" s="1" customFormat="1" ht="12.75">
      <c r="B7856" s="110"/>
    </row>
    <row r="7857" s="1" customFormat="1" ht="12.75">
      <c r="B7857" s="110"/>
    </row>
    <row r="7858" s="1" customFormat="1" ht="12.75">
      <c r="B7858" s="110"/>
    </row>
    <row r="7859" s="1" customFormat="1" ht="12.75">
      <c r="B7859" s="110"/>
    </row>
    <row r="7860" s="1" customFormat="1" ht="12.75">
      <c r="B7860" s="110"/>
    </row>
    <row r="7861" s="1" customFormat="1" ht="12.75">
      <c r="B7861" s="110"/>
    </row>
    <row r="7862" s="1" customFormat="1" ht="12.75">
      <c r="B7862" s="110"/>
    </row>
    <row r="7863" s="1" customFormat="1" ht="12.75">
      <c r="B7863" s="110"/>
    </row>
    <row r="7864" s="1" customFormat="1" ht="12.75">
      <c r="B7864" s="110"/>
    </row>
    <row r="7865" s="1" customFormat="1" ht="12.75">
      <c r="B7865" s="110"/>
    </row>
    <row r="7866" s="1" customFormat="1" ht="12.75">
      <c r="B7866" s="110"/>
    </row>
    <row r="7867" s="1" customFormat="1" ht="12.75">
      <c r="B7867" s="110"/>
    </row>
    <row r="7868" s="1" customFormat="1" ht="12.75">
      <c r="B7868" s="110"/>
    </row>
    <row r="7869" s="1" customFormat="1" ht="12.75">
      <c r="B7869" s="110"/>
    </row>
    <row r="7870" s="1" customFormat="1" ht="12.75">
      <c r="B7870" s="110"/>
    </row>
    <row r="7871" s="1" customFormat="1" ht="12.75">
      <c r="B7871" s="110"/>
    </row>
    <row r="7872" s="1" customFormat="1" ht="12.75">
      <c r="B7872" s="110"/>
    </row>
    <row r="7873" s="1" customFormat="1" ht="12.75">
      <c r="B7873" s="110"/>
    </row>
    <row r="7874" s="1" customFormat="1" ht="12.75">
      <c r="B7874" s="110"/>
    </row>
    <row r="7875" s="1" customFormat="1" ht="12.75">
      <c r="B7875" s="110"/>
    </row>
    <row r="7876" s="1" customFormat="1" ht="12.75">
      <c r="B7876" s="110"/>
    </row>
    <row r="7877" s="1" customFormat="1" ht="12.75">
      <c r="B7877" s="110"/>
    </row>
    <row r="7878" s="1" customFormat="1" ht="12.75">
      <c r="B7878" s="110"/>
    </row>
    <row r="7879" s="1" customFormat="1" ht="12.75">
      <c r="B7879" s="110"/>
    </row>
    <row r="7880" s="1" customFormat="1" ht="12.75">
      <c r="B7880" s="110"/>
    </row>
    <row r="7881" s="1" customFormat="1" ht="12.75">
      <c r="B7881" s="110"/>
    </row>
    <row r="7882" s="1" customFormat="1" ht="12.75">
      <c r="B7882" s="110"/>
    </row>
    <row r="7883" s="1" customFormat="1" ht="12.75">
      <c r="B7883" s="110"/>
    </row>
    <row r="7884" s="1" customFormat="1" ht="12.75">
      <c r="B7884" s="110"/>
    </row>
    <row r="7885" s="1" customFormat="1" ht="12.75">
      <c r="B7885" s="110"/>
    </row>
    <row r="7886" s="1" customFormat="1" ht="12.75">
      <c r="B7886" s="110"/>
    </row>
    <row r="7887" s="1" customFormat="1" ht="12.75">
      <c r="B7887" s="110"/>
    </row>
    <row r="7888" s="1" customFormat="1" ht="12.75">
      <c r="B7888" s="110"/>
    </row>
    <row r="7889" s="1" customFormat="1" ht="12.75">
      <c r="B7889" s="110"/>
    </row>
    <row r="7890" s="1" customFormat="1" ht="12.75">
      <c r="B7890" s="110"/>
    </row>
    <row r="7891" s="1" customFormat="1" ht="12.75">
      <c r="B7891" s="110"/>
    </row>
    <row r="7892" s="1" customFormat="1" ht="12.75">
      <c r="B7892" s="110"/>
    </row>
    <row r="7893" s="1" customFormat="1" ht="12.75">
      <c r="B7893" s="110"/>
    </row>
    <row r="7894" s="1" customFormat="1" ht="12.75">
      <c r="B7894" s="110"/>
    </row>
    <row r="7895" s="1" customFormat="1" ht="12.75">
      <c r="B7895" s="110"/>
    </row>
    <row r="7896" s="1" customFormat="1" ht="12.75">
      <c r="B7896" s="110"/>
    </row>
    <row r="7897" s="1" customFormat="1" ht="12.75">
      <c r="B7897" s="110"/>
    </row>
    <row r="7898" s="1" customFormat="1" ht="12.75">
      <c r="B7898" s="110"/>
    </row>
    <row r="7899" s="1" customFormat="1" ht="12.75">
      <c r="B7899" s="110"/>
    </row>
    <row r="7900" s="1" customFormat="1" ht="12.75">
      <c r="B7900" s="110"/>
    </row>
    <row r="7901" s="1" customFormat="1" ht="12.75">
      <c r="B7901" s="110"/>
    </row>
    <row r="7902" s="1" customFormat="1" ht="12.75">
      <c r="B7902" s="110"/>
    </row>
    <row r="7903" s="1" customFormat="1" ht="12.75">
      <c r="B7903" s="110"/>
    </row>
    <row r="7904" s="1" customFormat="1" ht="12.75">
      <c r="B7904" s="110"/>
    </row>
    <row r="7905" s="1" customFormat="1" ht="12.75">
      <c r="B7905" s="110"/>
    </row>
    <row r="7906" s="1" customFormat="1" ht="12.75">
      <c r="B7906" s="110"/>
    </row>
    <row r="7907" s="1" customFormat="1" ht="12.75">
      <c r="B7907" s="110"/>
    </row>
    <row r="7908" s="1" customFormat="1" ht="12.75">
      <c r="B7908" s="110"/>
    </row>
    <row r="7909" s="1" customFormat="1" ht="12.75">
      <c r="B7909" s="110"/>
    </row>
    <row r="7910" s="1" customFormat="1" ht="12.75">
      <c r="B7910" s="110"/>
    </row>
    <row r="7911" s="1" customFormat="1" ht="12.75">
      <c r="B7911" s="110"/>
    </row>
    <row r="7912" s="1" customFormat="1" ht="12.75">
      <c r="B7912" s="110"/>
    </row>
    <row r="7913" s="1" customFormat="1" ht="12.75">
      <c r="B7913" s="110"/>
    </row>
    <row r="7914" s="1" customFormat="1" ht="12.75">
      <c r="B7914" s="110"/>
    </row>
    <row r="7915" s="1" customFormat="1" ht="12.75">
      <c r="B7915" s="110"/>
    </row>
    <row r="7916" s="1" customFormat="1" ht="12.75">
      <c r="B7916" s="110"/>
    </row>
    <row r="7917" s="1" customFormat="1" ht="12.75">
      <c r="B7917" s="110"/>
    </row>
    <row r="7918" s="1" customFormat="1" ht="12.75">
      <c r="B7918" s="110"/>
    </row>
    <row r="7919" s="1" customFormat="1" ht="12.75">
      <c r="B7919" s="110"/>
    </row>
    <row r="7920" s="1" customFormat="1" ht="12.75">
      <c r="B7920" s="110"/>
    </row>
    <row r="7921" s="1" customFormat="1" ht="12.75">
      <c r="B7921" s="110"/>
    </row>
    <row r="7922" s="1" customFormat="1" ht="12.75">
      <c r="B7922" s="110"/>
    </row>
    <row r="7923" s="1" customFormat="1" ht="12.75">
      <c r="B7923" s="110"/>
    </row>
    <row r="7924" s="1" customFormat="1" ht="12.75">
      <c r="B7924" s="110"/>
    </row>
    <row r="7925" s="1" customFormat="1" ht="12.75">
      <c r="B7925" s="110"/>
    </row>
    <row r="7926" s="1" customFormat="1" ht="12.75">
      <c r="B7926" s="110"/>
    </row>
    <row r="7927" s="1" customFormat="1" ht="12.75">
      <c r="B7927" s="110"/>
    </row>
    <row r="7928" s="1" customFormat="1" ht="12.75">
      <c r="B7928" s="110"/>
    </row>
    <row r="7929" s="1" customFormat="1" ht="12.75">
      <c r="B7929" s="110"/>
    </row>
    <row r="7930" s="1" customFormat="1" ht="12.75">
      <c r="B7930" s="110"/>
    </row>
    <row r="7931" s="1" customFormat="1" ht="12.75">
      <c r="B7931" s="110"/>
    </row>
    <row r="7932" s="1" customFormat="1" ht="12.75">
      <c r="B7932" s="110"/>
    </row>
    <row r="7933" s="1" customFormat="1" ht="12.75">
      <c r="B7933" s="110"/>
    </row>
    <row r="7934" s="1" customFormat="1" ht="12.75">
      <c r="B7934" s="110"/>
    </row>
    <row r="7935" s="1" customFormat="1" ht="12.75">
      <c r="B7935" s="110"/>
    </row>
    <row r="7936" s="1" customFormat="1" ht="12.75">
      <c r="B7936" s="110"/>
    </row>
    <row r="7937" s="1" customFormat="1" ht="12.75">
      <c r="B7937" s="110"/>
    </row>
    <row r="7938" s="1" customFormat="1" ht="12.75">
      <c r="B7938" s="110"/>
    </row>
    <row r="7939" s="1" customFormat="1" ht="12.75">
      <c r="B7939" s="110"/>
    </row>
    <row r="7940" s="1" customFormat="1" ht="12.75">
      <c r="B7940" s="110"/>
    </row>
    <row r="7941" s="1" customFormat="1" ht="12.75">
      <c r="B7941" s="110"/>
    </row>
    <row r="7942" s="1" customFormat="1" ht="12.75">
      <c r="B7942" s="110"/>
    </row>
    <row r="7943" s="1" customFormat="1" ht="12.75">
      <c r="B7943" s="110"/>
    </row>
    <row r="7944" s="1" customFormat="1" ht="12.75">
      <c r="B7944" s="110"/>
    </row>
    <row r="7945" s="1" customFormat="1" ht="12.75">
      <c r="B7945" s="110"/>
    </row>
    <row r="7946" s="1" customFormat="1" ht="12.75">
      <c r="B7946" s="110"/>
    </row>
    <row r="7947" s="1" customFormat="1" ht="12.75">
      <c r="B7947" s="110"/>
    </row>
    <row r="7948" s="1" customFormat="1" ht="12.75">
      <c r="B7948" s="110"/>
    </row>
    <row r="7949" s="1" customFormat="1" ht="12.75">
      <c r="B7949" s="110"/>
    </row>
    <row r="7950" s="1" customFormat="1" ht="12.75">
      <c r="B7950" s="110"/>
    </row>
    <row r="7951" s="1" customFormat="1" ht="12.75">
      <c r="B7951" s="110"/>
    </row>
    <row r="7952" s="1" customFormat="1" ht="12.75">
      <c r="B7952" s="110"/>
    </row>
    <row r="7953" s="1" customFormat="1" ht="12.75">
      <c r="B7953" s="110"/>
    </row>
    <row r="7954" s="1" customFormat="1" ht="12.75">
      <c r="B7954" s="110"/>
    </row>
    <row r="7955" s="1" customFormat="1" ht="12.75">
      <c r="B7955" s="110"/>
    </row>
    <row r="7956" s="1" customFormat="1" ht="12.75">
      <c r="B7956" s="110"/>
    </row>
    <row r="7957" s="1" customFormat="1" ht="12.75">
      <c r="B7957" s="110"/>
    </row>
    <row r="7958" s="1" customFormat="1" ht="12.75">
      <c r="B7958" s="110"/>
    </row>
    <row r="7959" s="1" customFormat="1" ht="12.75">
      <c r="B7959" s="110"/>
    </row>
    <row r="7960" s="1" customFormat="1" ht="12.75">
      <c r="B7960" s="110"/>
    </row>
    <row r="7961" s="1" customFormat="1" ht="12.75">
      <c r="B7961" s="110"/>
    </row>
    <row r="7962" s="1" customFormat="1" ht="12.75">
      <c r="B7962" s="110"/>
    </row>
    <row r="7963" s="1" customFormat="1" ht="12.75">
      <c r="B7963" s="110"/>
    </row>
    <row r="7964" s="1" customFormat="1" ht="12.75">
      <c r="B7964" s="110"/>
    </row>
    <row r="7965" s="1" customFormat="1" ht="12.75">
      <c r="B7965" s="110"/>
    </row>
    <row r="7966" s="1" customFormat="1" ht="12.75">
      <c r="B7966" s="110"/>
    </row>
    <row r="7967" s="1" customFormat="1" ht="12.75">
      <c r="B7967" s="110"/>
    </row>
    <row r="7968" s="1" customFormat="1" ht="12.75">
      <c r="B7968" s="110"/>
    </row>
    <row r="7969" s="1" customFormat="1" ht="12.75">
      <c r="B7969" s="110"/>
    </row>
    <row r="7970" s="1" customFormat="1" ht="12.75">
      <c r="B7970" s="110"/>
    </row>
    <row r="7971" s="1" customFormat="1" ht="12.75">
      <c r="B7971" s="110"/>
    </row>
    <row r="7972" s="1" customFormat="1" ht="12.75">
      <c r="B7972" s="110"/>
    </row>
    <row r="7973" s="1" customFormat="1" ht="12.75">
      <c r="B7973" s="110"/>
    </row>
    <row r="7974" s="1" customFormat="1" ht="12.75">
      <c r="B7974" s="110"/>
    </row>
    <row r="7975" s="1" customFormat="1" ht="12.75">
      <c r="B7975" s="110"/>
    </row>
    <row r="7976" s="1" customFormat="1" ht="12.75">
      <c r="B7976" s="110"/>
    </row>
    <row r="7977" s="1" customFormat="1" ht="12.75">
      <c r="B7977" s="110"/>
    </row>
    <row r="7978" s="1" customFormat="1" ht="12.75">
      <c r="B7978" s="110"/>
    </row>
    <row r="7979" s="1" customFormat="1" ht="12.75">
      <c r="B7979" s="110"/>
    </row>
    <row r="7980" s="1" customFormat="1" ht="12.75">
      <c r="B7980" s="110"/>
    </row>
    <row r="7981" s="1" customFormat="1" ht="12.75">
      <c r="B7981" s="110"/>
    </row>
    <row r="7982" s="1" customFormat="1" ht="12.75">
      <c r="B7982" s="110"/>
    </row>
    <row r="7983" s="1" customFormat="1" ht="12.75">
      <c r="B7983" s="110"/>
    </row>
    <row r="7984" s="1" customFormat="1" ht="12.75">
      <c r="B7984" s="110"/>
    </row>
    <row r="7985" s="1" customFormat="1" ht="12.75">
      <c r="B7985" s="110"/>
    </row>
    <row r="7986" s="1" customFormat="1" ht="12.75">
      <c r="B7986" s="110"/>
    </row>
    <row r="7987" s="1" customFormat="1" ht="12.75">
      <c r="B7987" s="110"/>
    </row>
    <row r="7988" s="1" customFormat="1" ht="12.75">
      <c r="B7988" s="110"/>
    </row>
    <row r="7989" s="1" customFormat="1" ht="12.75">
      <c r="B7989" s="110"/>
    </row>
    <row r="7990" s="1" customFormat="1" ht="12.75">
      <c r="B7990" s="110"/>
    </row>
    <row r="7991" s="1" customFormat="1" ht="12.75">
      <c r="B7991" s="110"/>
    </row>
    <row r="7992" s="1" customFormat="1" ht="12.75">
      <c r="B7992" s="110"/>
    </row>
    <row r="7993" s="1" customFormat="1" ht="12.75">
      <c r="B7993" s="110"/>
    </row>
    <row r="7994" s="1" customFormat="1" ht="12.75">
      <c r="B7994" s="110"/>
    </row>
    <row r="7995" s="1" customFormat="1" ht="12.75">
      <c r="B7995" s="110"/>
    </row>
    <row r="7996" s="1" customFormat="1" ht="12.75">
      <c r="B7996" s="110"/>
    </row>
    <row r="7997" s="1" customFormat="1" ht="12.75">
      <c r="B7997" s="110"/>
    </row>
    <row r="7998" s="1" customFormat="1" ht="12.75">
      <c r="B7998" s="110"/>
    </row>
    <row r="7999" s="1" customFormat="1" ht="12.75">
      <c r="B7999" s="110"/>
    </row>
    <row r="8000" s="1" customFormat="1" ht="12.75">
      <c r="B8000" s="110"/>
    </row>
    <row r="8001" s="1" customFormat="1" ht="12.75">
      <c r="B8001" s="110"/>
    </row>
    <row r="8002" s="1" customFormat="1" ht="12.75">
      <c r="B8002" s="110"/>
    </row>
    <row r="8003" s="1" customFormat="1" ht="12.75">
      <c r="B8003" s="110"/>
    </row>
    <row r="8004" s="1" customFormat="1" ht="12.75">
      <c r="B8004" s="110"/>
    </row>
    <row r="8005" s="1" customFormat="1" ht="12.75">
      <c r="B8005" s="110"/>
    </row>
    <row r="8006" s="1" customFormat="1" ht="12.75">
      <c r="B8006" s="110"/>
    </row>
    <row r="8007" s="1" customFormat="1" ht="12.75">
      <c r="B8007" s="110"/>
    </row>
    <row r="8008" s="1" customFormat="1" ht="12.75">
      <c r="B8008" s="110"/>
    </row>
    <row r="8009" s="1" customFormat="1" ht="12.75">
      <c r="B8009" s="110"/>
    </row>
    <row r="8010" s="1" customFormat="1" ht="12.75">
      <c r="B8010" s="110"/>
    </row>
    <row r="8011" s="1" customFormat="1" ht="12.75">
      <c r="B8011" s="110"/>
    </row>
    <row r="8012" s="1" customFormat="1" ht="12.75">
      <c r="B8012" s="110"/>
    </row>
    <row r="8013" s="1" customFormat="1" ht="12.75">
      <c r="B8013" s="110"/>
    </row>
    <row r="8014" s="1" customFormat="1" ht="12.75">
      <c r="B8014" s="110"/>
    </row>
    <row r="8015" s="1" customFormat="1" ht="12.75">
      <c r="B8015" s="110"/>
    </row>
    <row r="8016" s="1" customFormat="1" ht="12.75">
      <c r="B8016" s="110"/>
    </row>
    <row r="8017" s="1" customFormat="1" ht="12.75">
      <c r="B8017" s="110"/>
    </row>
    <row r="8018" s="1" customFormat="1" ht="12.75">
      <c r="B8018" s="110"/>
    </row>
    <row r="8019" s="1" customFormat="1" ht="12.75">
      <c r="B8019" s="110"/>
    </row>
    <row r="8020" s="1" customFormat="1" ht="12.75">
      <c r="B8020" s="110"/>
    </row>
    <row r="8021" s="1" customFormat="1" ht="12.75">
      <c r="B8021" s="110"/>
    </row>
    <row r="8022" s="1" customFormat="1" ht="12.75">
      <c r="B8022" s="110"/>
    </row>
    <row r="8023" s="1" customFormat="1" ht="12.75">
      <c r="B8023" s="110"/>
    </row>
    <row r="8024" s="1" customFormat="1" ht="12.75">
      <c r="B8024" s="110"/>
    </row>
    <row r="8025" s="1" customFormat="1" ht="12.75">
      <c r="B8025" s="110"/>
    </row>
    <row r="8026" s="1" customFormat="1" ht="12.75">
      <c r="B8026" s="110"/>
    </row>
    <row r="8027" s="1" customFormat="1" ht="12.75">
      <c r="B8027" s="110"/>
    </row>
    <row r="8028" s="1" customFormat="1" ht="12.75">
      <c r="B8028" s="110"/>
    </row>
    <row r="8029" s="1" customFormat="1" ht="12.75">
      <c r="B8029" s="110"/>
    </row>
    <row r="8030" s="1" customFormat="1" ht="12.75">
      <c r="B8030" s="110"/>
    </row>
    <row r="8031" s="1" customFormat="1" ht="12.75">
      <c r="B8031" s="110"/>
    </row>
    <row r="8032" s="1" customFormat="1" ht="12.75">
      <c r="B8032" s="110"/>
    </row>
    <row r="8033" s="1" customFormat="1" ht="12.75">
      <c r="B8033" s="110"/>
    </row>
    <row r="8034" s="1" customFormat="1" ht="12.75">
      <c r="B8034" s="110"/>
    </row>
    <row r="8035" s="1" customFormat="1" ht="12.75">
      <c r="B8035" s="110"/>
    </row>
    <row r="8036" s="1" customFormat="1" ht="12.75">
      <c r="B8036" s="110"/>
    </row>
    <row r="8037" s="1" customFormat="1" ht="12.75">
      <c r="B8037" s="110"/>
    </row>
    <row r="8038" s="1" customFormat="1" ht="12.75">
      <c r="B8038" s="110"/>
    </row>
    <row r="8039" s="1" customFormat="1" ht="12.75">
      <c r="B8039" s="110"/>
    </row>
    <row r="8040" s="1" customFormat="1" ht="12.75">
      <c r="B8040" s="110"/>
    </row>
    <row r="8041" s="1" customFormat="1" ht="12.75">
      <c r="B8041" s="110"/>
    </row>
    <row r="8042" s="1" customFormat="1" ht="12.75">
      <c r="B8042" s="110"/>
    </row>
    <row r="8043" s="1" customFormat="1" ht="12.75">
      <c r="B8043" s="110"/>
    </row>
    <row r="8044" s="1" customFormat="1" ht="12.75">
      <c r="B8044" s="110"/>
    </row>
    <row r="8045" s="1" customFormat="1" ht="12.75">
      <c r="B8045" s="110"/>
    </row>
    <row r="8046" s="1" customFormat="1" ht="12.75">
      <c r="B8046" s="110"/>
    </row>
    <row r="8047" s="1" customFormat="1" ht="12.75">
      <c r="B8047" s="110"/>
    </row>
    <row r="8048" s="1" customFormat="1" ht="12.75">
      <c r="B8048" s="110"/>
    </row>
    <row r="8049" s="1" customFormat="1" ht="12.75">
      <c r="B8049" s="110"/>
    </row>
    <row r="8050" s="1" customFormat="1" ht="12.75">
      <c r="B8050" s="110"/>
    </row>
    <row r="8051" s="1" customFormat="1" ht="12.75">
      <c r="B8051" s="110"/>
    </row>
    <row r="8052" s="1" customFormat="1" ht="12.75">
      <c r="B8052" s="110"/>
    </row>
    <row r="8053" s="1" customFormat="1" ht="12.75">
      <c r="B8053" s="110"/>
    </row>
    <row r="8054" s="1" customFormat="1" ht="12.75">
      <c r="B8054" s="110"/>
    </row>
    <row r="8055" s="1" customFormat="1" ht="12.75">
      <c r="B8055" s="110"/>
    </row>
    <row r="8056" s="1" customFormat="1" ht="12.75">
      <c r="B8056" s="110"/>
    </row>
    <row r="8057" s="1" customFormat="1" ht="12.75">
      <c r="B8057" s="110"/>
    </row>
    <row r="8058" s="1" customFormat="1" ht="12.75">
      <c r="B8058" s="110"/>
    </row>
    <row r="8059" s="1" customFormat="1" ht="12.75">
      <c r="B8059" s="110"/>
    </row>
    <row r="8060" s="1" customFormat="1" ht="12.75">
      <c r="B8060" s="110"/>
    </row>
    <row r="8061" s="1" customFormat="1" ht="12.75">
      <c r="B8061" s="110"/>
    </row>
    <row r="8062" s="1" customFormat="1" ht="12.75">
      <c r="B8062" s="110"/>
    </row>
    <row r="8063" s="1" customFormat="1" ht="12.75">
      <c r="B8063" s="110"/>
    </row>
    <row r="8064" s="1" customFormat="1" ht="12.75">
      <c r="B8064" s="110"/>
    </row>
    <row r="8065" s="1" customFormat="1" ht="12.75">
      <c r="B8065" s="110"/>
    </row>
    <row r="8066" s="1" customFormat="1" ht="12.75">
      <c r="B8066" s="110"/>
    </row>
    <row r="8067" s="1" customFormat="1" ht="12.75">
      <c r="B8067" s="110"/>
    </row>
    <row r="8068" s="1" customFormat="1" ht="12.75">
      <c r="B8068" s="110"/>
    </row>
    <row r="8069" s="1" customFormat="1" ht="12.75">
      <c r="B8069" s="110"/>
    </row>
    <row r="8070" s="1" customFormat="1" ht="12.75">
      <c r="B8070" s="110"/>
    </row>
    <row r="8071" s="1" customFormat="1" ht="12.75">
      <c r="B8071" s="110"/>
    </row>
    <row r="8072" s="1" customFormat="1" ht="12.75">
      <c r="B8072" s="110"/>
    </row>
    <row r="8073" s="1" customFormat="1" ht="12.75">
      <c r="B8073" s="110"/>
    </row>
    <row r="8074" s="1" customFormat="1" ht="12.75">
      <c r="B8074" s="110"/>
    </row>
    <row r="8075" s="1" customFormat="1" ht="12.75">
      <c r="B8075" s="110"/>
    </row>
    <row r="8076" s="1" customFormat="1" ht="12.75">
      <c r="B8076" s="110"/>
    </row>
    <row r="8077" s="1" customFormat="1" ht="12.75">
      <c r="B8077" s="110"/>
    </row>
    <row r="8078" s="1" customFormat="1" ht="12.75">
      <c r="B8078" s="110"/>
    </row>
    <row r="8079" s="1" customFormat="1" ht="12.75">
      <c r="B8079" s="110"/>
    </row>
    <row r="8080" s="1" customFormat="1" ht="12.75">
      <c r="B8080" s="110"/>
    </row>
    <row r="8081" s="1" customFormat="1" ht="12.75">
      <c r="B8081" s="110"/>
    </row>
    <row r="8082" s="1" customFormat="1" ht="12.75">
      <c r="B8082" s="110"/>
    </row>
    <row r="8083" s="1" customFormat="1" ht="12.75">
      <c r="B8083" s="110"/>
    </row>
    <row r="8084" s="1" customFormat="1" ht="12.75">
      <c r="B8084" s="110"/>
    </row>
    <row r="8085" s="1" customFormat="1" ht="12.75">
      <c r="B8085" s="110"/>
    </row>
    <row r="8086" s="1" customFormat="1" ht="12.75">
      <c r="B8086" s="110"/>
    </row>
    <row r="8087" s="1" customFormat="1" ht="12.75">
      <c r="B8087" s="110"/>
    </row>
    <row r="8088" s="1" customFormat="1" ht="12.75">
      <c r="B8088" s="110"/>
    </row>
    <row r="8089" s="1" customFormat="1" ht="12.75">
      <c r="B8089" s="110"/>
    </row>
    <row r="8090" s="1" customFormat="1" ht="12.75">
      <c r="B8090" s="110"/>
    </row>
    <row r="8091" s="1" customFormat="1" ht="12.75">
      <c r="B8091" s="110"/>
    </row>
    <row r="8092" s="1" customFormat="1" ht="12.75">
      <c r="B8092" s="110"/>
    </row>
    <row r="8093" s="1" customFormat="1" ht="12.75">
      <c r="B8093" s="110"/>
    </row>
    <row r="8094" s="1" customFormat="1" ht="12.75">
      <c r="B8094" s="110"/>
    </row>
    <row r="8095" s="1" customFormat="1" ht="12.75">
      <c r="B8095" s="110"/>
    </row>
    <row r="8096" s="1" customFormat="1" ht="12.75">
      <c r="B8096" s="110"/>
    </row>
    <row r="8097" s="1" customFormat="1" ht="12.75">
      <c r="B8097" s="110"/>
    </row>
    <row r="8098" s="1" customFormat="1" ht="12.75">
      <c r="B8098" s="110"/>
    </row>
    <row r="8099" s="1" customFormat="1" ht="12.75">
      <c r="B8099" s="110"/>
    </row>
    <row r="8100" s="1" customFormat="1" ht="12.75">
      <c r="B8100" s="110"/>
    </row>
    <row r="8101" s="1" customFormat="1" ht="12.75">
      <c r="B8101" s="110"/>
    </row>
    <row r="8102" s="1" customFormat="1" ht="12.75">
      <c r="B8102" s="110"/>
    </row>
    <row r="8103" s="1" customFormat="1" ht="12.75">
      <c r="B8103" s="110"/>
    </row>
    <row r="8104" s="1" customFormat="1" ht="12.75">
      <c r="B8104" s="110"/>
    </row>
    <row r="8105" s="1" customFormat="1" ht="12.75">
      <c r="B8105" s="110"/>
    </row>
    <row r="8106" s="1" customFormat="1" ht="12.75">
      <c r="B8106" s="110"/>
    </row>
    <row r="8107" s="1" customFormat="1" ht="12.75">
      <c r="B8107" s="110"/>
    </row>
    <row r="8108" s="1" customFormat="1" ht="12.75">
      <c r="B8108" s="110"/>
    </row>
    <row r="8109" s="1" customFormat="1" ht="12.75">
      <c r="B8109" s="110"/>
    </row>
    <row r="8110" s="1" customFormat="1" ht="12.75">
      <c r="B8110" s="110"/>
    </row>
    <row r="8111" s="1" customFormat="1" ht="12.75">
      <c r="B8111" s="110"/>
    </row>
    <row r="8112" s="1" customFormat="1" ht="12.75">
      <c r="B8112" s="110"/>
    </row>
    <row r="8113" s="1" customFormat="1" ht="12.75">
      <c r="B8113" s="110"/>
    </row>
    <row r="8114" s="1" customFormat="1" ht="12.75">
      <c r="B8114" s="110"/>
    </row>
    <row r="8115" s="1" customFormat="1" ht="12.75">
      <c r="B8115" s="110"/>
    </row>
    <row r="8116" s="1" customFormat="1" ht="12.75">
      <c r="B8116" s="110"/>
    </row>
    <row r="8117" s="1" customFormat="1" ht="12.75">
      <c r="B8117" s="110"/>
    </row>
    <row r="8118" s="1" customFormat="1" ht="12.75">
      <c r="B8118" s="110"/>
    </row>
    <row r="8119" s="1" customFormat="1" ht="12.75">
      <c r="B8119" s="110"/>
    </row>
    <row r="8120" s="1" customFormat="1" ht="12.75">
      <c r="B8120" s="110"/>
    </row>
    <row r="8121" s="1" customFormat="1" ht="12.75">
      <c r="B8121" s="110"/>
    </row>
    <row r="8122" s="1" customFormat="1" ht="12.75">
      <c r="B8122" s="110"/>
    </row>
    <row r="8123" s="1" customFormat="1" ht="12.75">
      <c r="B8123" s="110"/>
    </row>
    <row r="8124" s="1" customFormat="1" ht="12.75">
      <c r="B8124" s="110"/>
    </row>
    <row r="8125" s="1" customFormat="1" ht="12.75">
      <c r="B8125" s="110"/>
    </row>
    <row r="8126" s="1" customFormat="1" ht="12.75">
      <c r="B8126" s="110"/>
    </row>
    <row r="8127" s="1" customFormat="1" ht="12.75">
      <c r="B8127" s="110"/>
    </row>
    <row r="8128" s="1" customFormat="1" ht="12.75">
      <c r="B8128" s="110"/>
    </row>
    <row r="8129" s="1" customFormat="1" ht="12.75">
      <c r="B8129" s="110"/>
    </row>
    <row r="8130" s="1" customFormat="1" ht="12.75">
      <c r="B8130" s="110"/>
    </row>
    <row r="8131" s="1" customFormat="1" ht="12.75">
      <c r="B8131" s="110"/>
    </row>
    <row r="8132" s="1" customFormat="1" ht="12.75">
      <c r="B8132" s="110"/>
    </row>
    <row r="8133" s="1" customFormat="1" ht="12.75">
      <c r="B8133" s="110"/>
    </row>
    <row r="8134" s="1" customFormat="1" ht="12.75">
      <c r="B8134" s="110"/>
    </row>
    <row r="8135" s="1" customFormat="1" ht="12.75">
      <c r="B8135" s="110"/>
    </row>
    <row r="8136" s="1" customFormat="1" ht="12.75">
      <c r="B8136" s="110"/>
    </row>
    <row r="8137" s="1" customFormat="1" ht="12.75">
      <c r="B8137" s="110"/>
    </row>
    <row r="8138" s="1" customFormat="1" ht="12.75">
      <c r="B8138" s="110"/>
    </row>
    <row r="8139" s="1" customFormat="1" ht="12.75">
      <c r="B8139" s="110"/>
    </row>
    <row r="8140" s="1" customFormat="1" ht="12.75">
      <c r="B8140" s="110"/>
    </row>
    <row r="8141" s="1" customFormat="1" ht="12.75">
      <c r="B8141" s="110"/>
    </row>
    <row r="8142" s="1" customFormat="1" ht="12.75">
      <c r="B8142" s="110"/>
    </row>
    <row r="8143" s="1" customFormat="1" ht="12.75">
      <c r="B8143" s="110"/>
    </row>
    <row r="8144" s="1" customFormat="1" ht="12.75">
      <c r="B8144" s="110"/>
    </row>
    <row r="8145" s="1" customFormat="1" ht="12.75">
      <c r="B8145" s="110"/>
    </row>
    <row r="8146" s="1" customFormat="1" ht="12.75">
      <c r="B8146" s="110"/>
    </row>
    <row r="8147" s="1" customFormat="1" ht="12.75">
      <c r="B8147" s="110"/>
    </row>
    <row r="8148" s="1" customFormat="1" ht="12.75">
      <c r="B8148" s="110"/>
    </row>
    <row r="8149" s="1" customFormat="1" ht="12.75">
      <c r="B8149" s="110"/>
    </row>
    <row r="8150" s="1" customFormat="1" ht="12.75">
      <c r="B8150" s="110"/>
    </row>
    <row r="8151" s="1" customFormat="1" ht="12.75">
      <c r="B8151" s="110"/>
    </row>
    <row r="8152" s="1" customFormat="1" ht="12.75">
      <c r="B8152" s="110"/>
    </row>
    <row r="8153" s="1" customFormat="1" ht="12.75">
      <c r="B8153" s="110"/>
    </row>
    <row r="8154" s="1" customFormat="1" ht="12.75">
      <c r="B8154" s="110"/>
    </row>
    <row r="8155" s="1" customFormat="1" ht="12.75">
      <c r="B8155" s="110"/>
    </row>
    <row r="8156" s="1" customFormat="1" ht="12.75">
      <c r="B8156" s="110"/>
    </row>
    <row r="8157" s="1" customFormat="1" ht="12.75">
      <c r="B8157" s="110"/>
    </row>
    <row r="8158" s="1" customFormat="1" ht="12.75">
      <c r="B8158" s="110"/>
    </row>
    <row r="8159" s="1" customFormat="1" ht="12.75">
      <c r="B8159" s="110"/>
    </row>
    <row r="8160" s="1" customFormat="1" ht="12.75">
      <c r="B8160" s="110"/>
    </row>
    <row r="8161" s="1" customFormat="1" ht="12.75">
      <c r="B8161" s="110"/>
    </row>
    <row r="8162" s="1" customFormat="1" ht="12.75">
      <c r="B8162" s="110"/>
    </row>
    <row r="8163" s="1" customFormat="1" ht="12.75">
      <c r="B8163" s="110"/>
    </row>
    <row r="8164" s="1" customFormat="1" ht="12.75">
      <c r="B8164" s="110"/>
    </row>
    <row r="8165" s="1" customFormat="1" ht="12.75">
      <c r="B8165" s="110"/>
    </row>
    <row r="8166" s="1" customFormat="1" ht="12.75">
      <c r="B8166" s="110"/>
    </row>
    <row r="8167" s="1" customFormat="1" ht="12.75">
      <c r="B8167" s="110"/>
    </row>
    <row r="8168" s="1" customFormat="1" ht="12.75">
      <c r="B8168" s="110"/>
    </row>
    <row r="8169" s="1" customFormat="1" ht="12.75">
      <c r="B8169" s="110"/>
    </row>
    <row r="8170" s="1" customFormat="1" ht="12.75">
      <c r="B8170" s="110"/>
    </row>
    <row r="8171" s="1" customFormat="1" ht="12.75">
      <c r="B8171" s="110"/>
    </row>
    <row r="8172" s="1" customFormat="1" ht="12.75">
      <c r="B8172" s="110"/>
    </row>
    <row r="8173" s="1" customFormat="1" ht="12.75">
      <c r="B8173" s="110"/>
    </row>
    <row r="8174" s="1" customFormat="1" ht="12.75">
      <c r="B8174" s="110"/>
    </row>
    <row r="8175" s="1" customFormat="1" ht="12.75">
      <c r="B8175" s="110"/>
    </row>
    <row r="8176" s="1" customFormat="1" ht="12.75">
      <c r="B8176" s="110"/>
    </row>
    <row r="8177" s="1" customFormat="1" ht="12.75">
      <c r="B8177" s="110"/>
    </row>
    <row r="8178" s="1" customFormat="1" ht="12.75">
      <c r="B8178" s="110"/>
    </row>
    <row r="8179" s="1" customFormat="1" ht="12.75">
      <c r="B8179" s="110"/>
    </row>
    <row r="8180" s="1" customFormat="1" ht="12.75">
      <c r="B8180" s="110"/>
    </row>
    <row r="8181" s="1" customFormat="1" ht="12.75">
      <c r="B8181" s="110"/>
    </row>
    <row r="8182" s="1" customFormat="1" ht="12.75">
      <c r="B8182" s="110"/>
    </row>
    <row r="8183" s="1" customFormat="1" ht="12.75">
      <c r="B8183" s="110"/>
    </row>
    <row r="8184" s="1" customFormat="1" ht="12.75">
      <c r="B8184" s="110"/>
    </row>
    <row r="8185" s="1" customFormat="1" ht="12.75">
      <c r="B8185" s="110"/>
    </row>
    <row r="8186" s="1" customFormat="1" ht="12.75">
      <c r="B8186" s="110"/>
    </row>
    <row r="8187" s="1" customFormat="1" ht="12.75">
      <c r="B8187" s="110"/>
    </row>
    <row r="8188" s="1" customFormat="1" ht="12.75">
      <c r="B8188" s="110"/>
    </row>
    <row r="8189" s="1" customFormat="1" ht="12.75">
      <c r="B8189" s="110"/>
    </row>
    <row r="8190" s="1" customFormat="1" ht="12.75">
      <c r="B8190" s="110"/>
    </row>
    <row r="8191" s="1" customFormat="1" ht="12.75">
      <c r="B8191" s="110"/>
    </row>
    <row r="8192" s="1" customFormat="1" ht="12.75">
      <c r="B8192" s="110"/>
    </row>
    <row r="8193" s="1" customFormat="1" ht="12.75">
      <c r="B8193" s="110"/>
    </row>
    <row r="8194" s="1" customFormat="1" ht="12.75">
      <c r="B8194" s="110"/>
    </row>
    <row r="8195" s="1" customFormat="1" ht="12.75">
      <c r="B8195" s="110"/>
    </row>
    <row r="8196" s="1" customFormat="1" ht="12.75">
      <c r="B8196" s="110"/>
    </row>
    <row r="8197" s="1" customFormat="1" ht="12.75">
      <c r="B8197" s="110"/>
    </row>
    <row r="8198" s="1" customFormat="1" ht="12.75">
      <c r="B8198" s="110"/>
    </row>
    <row r="8199" s="1" customFormat="1" ht="12.75">
      <c r="B8199" s="110"/>
    </row>
    <row r="8200" s="1" customFormat="1" ht="12.75">
      <c r="B8200" s="110"/>
    </row>
    <row r="8201" s="1" customFormat="1" ht="12.75">
      <c r="B8201" s="110"/>
    </row>
    <row r="8202" s="1" customFormat="1" ht="12.75">
      <c r="B8202" s="110"/>
    </row>
    <row r="8203" s="1" customFormat="1" ht="12.75">
      <c r="B8203" s="110"/>
    </row>
    <row r="8204" s="1" customFormat="1" ht="12.75">
      <c r="B8204" s="110"/>
    </row>
    <row r="8205" s="1" customFormat="1" ht="12.75">
      <c r="B8205" s="110"/>
    </row>
    <row r="8206" s="1" customFormat="1" ht="12.75">
      <c r="B8206" s="110"/>
    </row>
    <row r="8207" s="1" customFormat="1" ht="12.75">
      <c r="B8207" s="110"/>
    </row>
    <row r="8208" s="1" customFormat="1" ht="12.75">
      <c r="B8208" s="110"/>
    </row>
    <row r="8209" s="1" customFormat="1" ht="12.75">
      <c r="B8209" s="110"/>
    </row>
    <row r="8210" s="1" customFormat="1" ht="12.75">
      <c r="B8210" s="110"/>
    </row>
    <row r="8211" s="1" customFormat="1" ht="12.75">
      <c r="B8211" s="110"/>
    </row>
    <row r="8212" s="1" customFormat="1" ht="12.75">
      <c r="B8212" s="110"/>
    </row>
    <row r="8213" s="1" customFormat="1" ht="12.75">
      <c r="B8213" s="110"/>
    </row>
    <row r="8214" s="1" customFormat="1" ht="12.75">
      <c r="B8214" s="110"/>
    </row>
    <row r="8215" s="1" customFormat="1" ht="12.75">
      <c r="B8215" s="110"/>
    </row>
    <row r="8216" s="1" customFormat="1" ht="12.75">
      <c r="B8216" s="110"/>
    </row>
    <row r="8217" s="1" customFormat="1" ht="12.75">
      <c r="B8217" s="110"/>
    </row>
    <row r="8218" s="1" customFormat="1" ht="12.75">
      <c r="B8218" s="110"/>
    </row>
    <row r="8219" s="1" customFormat="1" ht="12.75">
      <c r="B8219" s="110"/>
    </row>
    <row r="8220" s="1" customFormat="1" ht="12.75">
      <c r="B8220" s="110"/>
    </row>
    <row r="8221" s="1" customFormat="1" ht="12.75">
      <c r="B8221" s="110"/>
    </row>
    <row r="8222" s="1" customFormat="1" ht="12.75">
      <c r="B8222" s="110"/>
    </row>
    <row r="8223" s="1" customFormat="1" ht="12.75">
      <c r="B8223" s="110"/>
    </row>
    <row r="8224" s="1" customFormat="1" ht="12.75">
      <c r="B8224" s="110"/>
    </row>
    <row r="8225" s="1" customFormat="1" ht="12.75">
      <c r="B8225" s="110"/>
    </row>
    <row r="8226" s="1" customFormat="1" ht="12.75">
      <c r="B8226" s="110"/>
    </row>
    <row r="8227" s="1" customFormat="1" ht="12.75">
      <c r="B8227" s="110"/>
    </row>
    <row r="8228" s="1" customFormat="1" ht="12.75">
      <c r="B8228" s="110"/>
    </row>
    <row r="8229" s="1" customFormat="1" ht="12.75">
      <c r="B8229" s="110"/>
    </row>
    <row r="8230" s="1" customFormat="1" ht="12.75">
      <c r="B8230" s="110"/>
    </row>
    <row r="8231" s="1" customFormat="1" ht="12.75">
      <c r="B8231" s="110"/>
    </row>
    <row r="8232" s="1" customFormat="1" ht="12.75">
      <c r="B8232" s="110"/>
    </row>
    <row r="8233" s="1" customFormat="1" ht="12.75">
      <c r="B8233" s="110"/>
    </row>
    <row r="8234" s="1" customFormat="1" ht="12.75">
      <c r="B8234" s="110"/>
    </row>
    <row r="8235" s="1" customFormat="1" ht="12.75">
      <c r="B8235" s="110"/>
    </row>
    <row r="8236" s="1" customFormat="1" ht="12.75">
      <c r="B8236" s="110"/>
    </row>
    <row r="8237" s="1" customFormat="1" ht="12.75">
      <c r="B8237" s="110"/>
    </row>
    <row r="8238" s="1" customFormat="1" ht="12.75">
      <c r="B8238" s="110"/>
    </row>
    <row r="8239" s="1" customFormat="1" ht="12.75">
      <c r="B8239" s="110"/>
    </row>
    <row r="8240" s="1" customFormat="1" ht="12.75">
      <c r="B8240" s="110"/>
    </row>
    <row r="8241" s="1" customFormat="1" ht="12.75">
      <c r="B8241" s="110"/>
    </row>
    <row r="8242" s="1" customFormat="1" ht="12.75">
      <c r="B8242" s="110"/>
    </row>
    <row r="8243" s="1" customFormat="1" ht="12.75">
      <c r="B8243" s="110"/>
    </row>
    <row r="8244" s="1" customFormat="1" ht="12.75">
      <c r="B8244" s="110"/>
    </row>
    <row r="8245" s="1" customFormat="1" ht="12.75">
      <c r="B8245" s="110"/>
    </row>
    <row r="8246" s="1" customFormat="1" ht="12.75">
      <c r="B8246" s="110"/>
    </row>
    <row r="8247" s="1" customFormat="1" ht="12.75">
      <c r="B8247" s="110"/>
    </row>
    <row r="8248" s="1" customFormat="1" ht="12.75">
      <c r="B8248" s="110"/>
    </row>
    <row r="8249" s="1" customFormat="1" ht="12.75">
      <c r="B8249" s="110"/>
    </row>
    <row r="8250" s="1" customFormat="1" ht="12.75">
      <c r="B8250" s="110"/>
    </row>
    <row r="8251" s="1" customFormat="1" ht="12.75">
      <c r="B8251" s="110"/>
    </row>
    <row r="8252" s="1" customFormat="1" ht="12.75">
      <c r="B8252" s="110"/>
    </row>
    <row r="8253" s="1" customFormat="1" ht="12.75">
      <c r="B8253" s="110"/>
    </row>
    <row r="8254" s="1" customFormat="1" ht="12.75">
      <c r="B8254" s="110"/>
    </row>
    <row r="8255" s="1" customFormat="1" ht="12.75">
      <c r="B8255" s="110"/>
    </row>
    <row r="8256" s="1" customFormat="1" ht="12.75">
      <c r="B8256" s="110"/>
    </row>
    <row r="8257" s="1" customFormat="1" ht="12.75">
      <c r="B8257" s="110"/>
    </row>
    <row r="8258" s="1" customFormat="1" ht="12.75">
      <c r="B8258" s="110"/>
    </row>
    <row r="8259" s="1" customFormat="1" ht="12.75">
      <c r="B8259" s="110"/>
    </row>
    <row r="8260" s="1" customFormat="1" ht="12.75">
      <c r="B8260" s="110"/>
    </row>
    <row r="8261" s="1" customFormat="1" ht="12.75">
      <c r="B8261" s="110"/>
    </row>
    <row r="8262" s="1" customFormat="1" ht="12.75">
      <c r="B8262" s="110"/>
    </row>
    <row r="8263" s="1" customFormat="1" ht="12.75">
      <c r="B8263" s="110"/>
    </row>
    <row r="8264" s="1" customFormat="1" ht="12.75">
      <c r="B8264" s="110"/>
    </row>
    <row r="8265" s="1" customFormat="1" ht="12.75">
      <c r="B8265" s="110"/>
    </row>
    <row r="8266" s="1" customFormat="1" ht="12.75">
      <c r="B8266" s="110"/>
    </row>
    <row r="8267" s="1" customFormat="1" ht="12.75">
      <c r="B8267" s="110"/>
    </row>
    <row r="8268" s="1" customFormat="1" ht="12.75">
      <c r="B8268" s="110"/>
    </row>
    <row r="8269" s="1" customFormat="1" ht="12.75">
      <c r="B8269" s="110"/>
    </row>
    <row r="8270" s="1" customFormat="1" ht="12.75">
      <c r="B8270" s="110"/>
    </row>
    <row r="8271" s="1" customFormat="1" ht="12.75">
      <c r="B8271" s="110"/>
    </row>
    <row r="8272" s="1" customFormat="1" ht="12.75">
      <c r="B8272" s="110"/>
    </row>
    <row r="8273" s="1" customFormat="1" ht="12.75">
      <c r="B8273" s="110"/>
    </row>
    <row r="8274" s="1" customFormat="1" ht="12.75">
      <c r="B8274" s="110"/>
    </row>
    <row r="8275" s="1" customFormat="1" ht="12.75">
      <c r="B8275" s="110"/>
    </row>
    <row r="8276" s="1" customFormat="1" ht="12.75">
      <c r="B8276" s="110"/>
    </row>
    <row r="8277" s="1" customFormat="1" ht="12.75">
      <c r="B8277" s="110"/>
    </row>
    <row r="8278" s="1" customFormat="1" ht="12.75">
      <c r="B8278" s="110"/>
    </row>
    <row r="8279" s="1" customFormat="1" ht="12.75">
      <c r="B8279" s="110"/>
    </row>
    <row r="8280" s="1" customFormat="1" ht="12.75">
      <c r="B8280" s="110"/>
    </row>
    <row r="8281" s="1" customFormat="1" ht="12.75">
      <c r="B8281" s="110"/>
    </row>
    <row r="8282" s="1" customFormat="1" ht="12.75">
      <c r="B8282" s="110"/>
    </row>
    <row r="8283" s="1" customFormat="1" ht="12.75">
      <c r="B8283" s="110"/>
    </row>
    <row r="8284" s="1" customFormat="1" ht="12.75">
      <c r="B8284" s="110"/>
    </row>
    <row r="8285" s="1" customFormat="1" ht="12.75">
      <c r="B8285" s="110"/>
    </row>
    <row r="8286" s="1" customFormat="1" ht="12.75">
      <c r="B8286" s="110"/>
    </row>
    <row r="8287" s="1" customFormat="1" ht="12.75">
      <c r="B8287" s="110"/>
    </row>
    <row r="8288" s="1" customFormat="1" ht="12.75">
      <c r="B8288" s="110"/>
    </row>
    <row r="8289" s="1" customFormat="1" ht="12.75">
      <c r="B8289" s="110"/>
    </row>
    <row r="8290" s="1" customFormat="1" ht="12.75">
      <c r="B8290" s="110"/>
    </row>
    <row r="8291" s="1" customFormat="1" ht="12.75">
      <c r="B8291" s="110"/>
    </row>
    <row r="8292" s="1" customFormat="1" ht="12.75">
      <c r="B8292" s="110"/>
    </row>
    <row r="8293" s="1" customFormat="1" ht="12.75">
      <c r="B8293" s="110"/>
    </row>
    <row r="8294" s="1" customFormat="1" ht="12.75">
      <c r="B8294" s="110"/>
    </row>
    <row r="8295" s="1" customFormat="1" ht="12.75">
      <c r="B8295" s="110"/>
    </row>
    <row r="8296" s="1" customFormat="1" ht="12.75">
      <c r="B8296" s="110"/>
    </row>
    <row r="8297" s="1" customFormat="1" ht="12.75">
      <c r="B8297" s="110"/>
    </row>
    <row r="8298" s="1" customFormat="1" ht="12.75">
      <c r="B8298" s="110"/>
    </row>
    <row r="8299" s="1" customFormat="1" ht="12.75">
      <c r="B8299" s="110"/>
    </row>
    <row r="8300" s="1" customFormat="1" ht="12.75">
      <c r="B8300" s="110"/>
    </row>
    <row r="8301" s="1" customFormat="1" ht="12.75">
      <c r="B8301" s="110"/>
    </row>
    <row r="8302" s="1" customFormat="1" ht="12.75">
      <c r="B8302" s="110"/>
    </row>
    <row r="8303" s="1" customFormat="1" ht="12.75">
      <c r="B8303" s="110"/>
    </row>
    <row r="8304" s="1" customFormat="1" ht="12.75">
      <c r="B8304" s="110"/>
    </row>
    <row r="8305" s="1" customFormat="1" ht="12.75">
      <c r="B8305" s="110"/>
    </row>
    <row r="8306" s="1" customFormat="1" ht="12.75">
      <c r="B8306" s="110"/>
    </row>
    <row r="8307" s="1" customFormat="1" ht="12.75">
      <c r="B8307" s="110"/>
    </row>
    <row r="8308" s="1" customFormat="1" ht="12.75">
      <c r="B8308" s="110"/>
    </row>
    <row r="8309" s="1" customFormat="1" ht="12.75">
      <c r="B8309" s="110"/>
    </row>
    <row r="8310" s="1" customFormat="1" ht="12.75">
      <c r="B8310" s="110"/>
    </row>
    <row r="8311" s="1" customFormat="1" ht="12.75">
      <c r="B8311" s="110"/>
    </row>
    <row r="8312" s="1" customFormat="1" ht="12.75">
      <c r="B8312" s="110"/>
    </row>
    <row r="8313" s="1" customFormat="1" ht="12.75">
      <c r="B8313" s="110"/>
    </row>
    <row r="8314" s="1" customFormat="1" ht="12.75">
      <c r="B8314" s="110"/>
    </row>
    <row r="8315" s="1" customFormat="1" ht="12.75">
      <c r="B8315" s="110"/>
    </row>
    <row r="8316" s="1" customFormat="1" ht="12.75">
      <c r="B8316" s="110"/>
    </row>
    <row r="8317" s="1" customFormat="1" ht="12.75">
      <c r="B8317" s="110"/>
    </row>
    <row r="8318" s="1" customFormat="1" ht="12.75">
      <c r="B8318" s="110"/>
    </row>
    <row r="8319" s="1" customFormat="1" ht="12.75">
      <c r="B8319" s="110"/>
    </row>
    <row r="8320" s="1" customFormat="1" ht="12.75">
      <c r="B8320" s="110"/>
    </row>
    <row r="8321" s="1" customFormat="1" ht="12.75">
      <c r="B8321" s="110"/>
    </row>
    <row r="8322" s="1" customFormat="1" ht="12.75">
      <c r="B8322" s="110"/>
    </row>
    <row r="8323" s="1" customFormat="1" ht="12.75">
      <c r="B8323" s="110"/>
    </row>
    <row r="8324" s="1" customFormat="1" ht="12.75">
      <c r="B8324" s="110"/>
    </row>
    <row r="8325" s="1" customFormat="1" ht="12.75">
      <c r="B8325" s="110"/>
    </row>
    <row r="8326" s="1" customFormat="1" ht="12.75">
      <c r="B8326" s="110"/>
    </row>
    <row r="8327" s="1" customFormat="1" ht="12.75">
      <c r="B8327" s="110"/>
    </row>
    <row r="8328" s="1" customFormat="1" ht="12.75">
      <c r="B8328" s="110"/>
    </row>
    <row r="8329" s="1" customFormat="1" ht="12.75">
      <c r="B8329" s="110"/>
    </row>
    <row r="8330" s="1" customFormat="1" ht="12.75">
      <c r="B8330" s="110"/>
    </row>
    <row r="8331" s="1" customFormat="1" ht="12.75">
      <c r="B8331" s="110"/>
    </row>
    <row r="8332" s="1" customFormat="1" ht="12.75">
      <c r="B8332" s="110"/>
    </row>
    <row r="8333" s="1" customFormat="1" ht="12.75">
      <c r="B8333" s="110"/>
    </row>
    <row r="8334" s="1" customFormat="1" ht="12.75">
      <c r="B8334" s="110"/>
    </row>
    <row r="8335" s="1" customFormat="1" ht="12.75">
      <c r="B8335" s="110"/>
    </row>
    <row r="8336" s="1" customFormat="1" ht="12.75">
      <c r="B8336" s="110"/>
    </row>
    <row r="8337" s="1" customFormat="1" ht="12.75">
      <c r="B8337" s="110"/>
    </row>
    <row r="8338" s="1" customFormat="1" ht="12.75">
      <c r="B8338" s="110"/>
    </row>
    <row r="8339" s="1" customFormat="1" ht="12.75">
      <c r="B8339" s="110"/>
    </row>
    <row r="8340" s="1" customFormat="1" ht="12.75">
      <c r="B8340" s="110"/>
    </row>
    <row r="8341" s="1" customFormat="1" ht="12.75">
      <c r="B8341" s="110"/>
    </row>
    <row r="8342" s="1" customFormat="1" ht="12.75">
      <c r="B8342" s="110"/>
    </row>
    <row r="8343" s="1" customFormat="1" ht="12.75">
      <c r="B8343" s="110"/>
    </row>
    <row r="8344" s="1" customFormat="1" ht="12.75">
      <c r="B8344" s="110"/>
    </row>
    <row r="8345" s="1" customFormat="1" ht="12.75">
      <c r="B8345" s="110"/>
    </row>
    <row r="8346" s="1" customFormat="1" ht="12.75">
      <c r="B8346" s="110"/>
    </row>
    <row r="8347" s="1" customFormat="1" ht="12.75">
      <c r="B8347" s="110"/>
    </row>
    <row r="8348" s="1" customFormat="1" ht="12.75">
      <c r="B8348" s="110"/>
    </row>
    <row r="8349" s="1" customFormat="1" ht="12.75">
      <c r="B8349" s="110"/>
    </row>
    <row r="8350" s="1" customFormat="1" ht="12.75">
      <c r="B8350" s="110"/>
    </row>
    <row r="8351" s="1" customFormat="1" ht="12.75">
      <c r="B8351" s="110"/>
    </row>
    <row r="8352" s="1" customFormat="1" ht="12.75">
      <c r="B8352" s="110"/>
    </row>
    <row r="8353" s="1" customFormat="1" ht="12.75">
      <c r="B8353" s="110"/>
    </row>
    <row r="8354" s="1" customFormat="1" ht="12.75">
      <c r="B8354" s="110"/>
    </row>
    <row r="8355" s="1" customFormat="1" ht="12.75">
      <c r="B8355" s="110"/>
    </row>
    <row r="8356" s="1" customFormat="1" ht="12.75">
      <c r="B8356" s="110"/>
    </row>
    <row r="8357" s="1" customFormat="1" ht="12.75">
      <c r="B8357" s="110"/>
    </row>
    <row r="8358" s="1" customFormat="1" ht="12.75">
      <c r="B8358" s="110"/>
    </row>
    <row r="8359" s="1" customFormat="1" ht="12.75">
      <c r="B8359" s="110"/>
    </row>
    <row r="8360" s="1" customFormat="1" ht="12.75">
      <c r="B8360" s="110"/>
    </row>
    <row r="8361" s="1" customFormat="1" ht="12.75">
      <c r="B8361" s="110"/>
    </row>
    <row r="8362" s="1" customFormat="1" ht="12.75">
      <c r="B8362" s="110"/>
    </row>
    <row r="8363" s="1" customFormat="1" ht="12.75">
      <c r="B8363" s="110"/>
    </row>
    <row r="8364" s="1" customFormat="1" ht="12.75">
      <c r="B8364" s="110"/>
    </row>
    <row r="8365" s="1" customFormat="1" ht="12.75">
      <c r="B8365" s="110"/>
    </row>
    <row r="8366" s="1" customFormat="1" ht="12.75">
      <c r="B8366" s="110"/>
    </row>
    <row r="8367" s="1" customFormat="1" ht="12.75">
      <c r="B8367" s="110"/>
    </row>
    <row r="8368" s="1" customFormat="1" ht="12.75">
      <c r="B8368" s="110"/>
    </row>
    <row r="8369" s="1" customFormat="1" ht="12.75">
      <c r="B8369" s="110"/>
    </row>
    <row r="8370" s="1" customFormat="1" ht="12.75">
      <c r="B8370" s="110"/>
    </row>
    <row r="8371" s="1" customFormat="1" ht="12.75">
      <c r="B8371" s="110"/>
    </row>
    <row r="8372" s="1" customFormat="1" ht="12.75">
      <c r="B8372" s="110"/>
    </row>
    <row r="8373" s="1" customFormat="1" ht="12.75">
      <c r="B8373" s="110"/>
    </row>
    <row r="8374" s="1" customFormat="1" ht="12.75">
      <c r="B8374" s="110"/>
    </row>
    <row r="8375" s="1" customFormat="1" ht="12.75">
      <c r="B8375" s="110"/>
    </row>
    <row r="8376" s="1" customFormat="1" ht="12.75">
      <c r="B8376" s="110"/>
    </row>
    <row r="8377" s="1" customFormat="1" ht="12.75">
      <c r="B8377" s="110"/>
    </row>
    <row r="8378" s="1" customFormat="1" ht="12.75">
      <c r="B8378" s="110"/>
    </row>
    <row r="8379" s="1" customFormat="1" ht="12.75">
      <c r="B8379" s="110"/>
    </row>
    <row r="8380" s="1" customFormat="1" ht="12.75">
      <c r="B8380" s="110"/>
    </row>
    <row r="8381" s="1" customFormat="1" ht="12.75">
      <c r="B8381" s="110"/>
    </row>
    <row r="8382" s="1" customFormat="1" ht="12.75">
      <c r="B8382" s="110"/>
    </row>
    <row r="8383" s="1" customFormat="1" ht="12.75">
      <c r="B8383" s="110"/>
    </row>
    <row r="8384" s="1" customFormat="1" ht="12.75">
      <c r="B8384" s="110"/>
    </row>
    <row r="8385" s="1" customFormat="1" ht="12.75">
      <c r="B8385" s="110"/>
    </row>
    <row r="8386" s="1" customFormat="1" ht="12.75">
      <c r="B8386" s="110"/>
    </row>
    <row r="8387" s="1" customFormat="1" ht="12.75">
      <c r="B8387" s="110"/>
    </row>
    <row r="8388" s="1" customFormat="1" ht="12.75">
      <c r="B8388" s="110"/>
    </row>
    <row r="8389" s="1" customFormat="1" ht="12.75">
      <c r="B8389" s="110"/>
    </row>
    <row r="8390" s="1" customFormat="1" ht="12.75">
      <c r="B8390" s="110"/>
    </row>
    <row r="8391" s="1" customFormat="1" ht="12.75">
      <c r="B8391" s="110"/>
    </row>
    <row r="8392" s="1" customFormat="1" ht="12.75">
      <c r="B8392" s="110"/>
    </row>
    <row r="8393" s="1" customFormat="1" ht="12.75">
      <c r="B8393" s="110"/>
    </row>
    <row r="8394" s="1" customFormat="1" ht="12.75">
      <c r="B8394" s="110"/>
    </row>
    <row r="8395" s="1" customFormat="1" ht="12.75">
      <c r="B8395" s="110"/>
    </row>
    <row r="8396" s="1" customFormat="1" ht="12.75">
      <c r="B8396" s="110"/>
    </row>
    <row r="8397" s="1" customFormat="1" ht="12.75">
      <c r="B8397" s="110"/>
    </row>
    <row r="8398" s="1" customFormat="1" ht="12.75">
      <c r="B8398" s="110"/>
    </row>
    <row r="8399" s="1" customFormat="1" ht="12.75">
      <c r="B8399" s="110"/>
    </row>
    <row r="8400" s="1" customFormat="1" ht="12.75">
      <c r="B8400" s="110"/>
    </row>
    <row r="8401" s="1" customFormat="1" ht="12.75">
      <c r="B8401" s="110"/>
    </row>
    <row r="8402" s="1" customFormat="1" ht="12.75">
      <c r="B8402" s="110"/>
    </row>
    <row r="8403" s="1" customFormat="1" ht="12.75">
      <c r="B8403" s="110"/>
    </row>
    <row r="8404" s="1" customFormat="1" ht="12.75">
      <c r="B8404" s="110"/>
    </row>
    <row r="8405" s="1" customFormat="1" ht="12.75">
      <c r="B8405" s="110"/>
    </row>
    <row r="8406" s="1" customFormat="1" ht="12.75">
      <c r="B8406" s="110"/>
    </row>
    <row r="8407" s="1" customFormat="1" ht="12.75">
      <c r="B8407" s="110"/>
    </row>
    <row r="8408" s="1" customFormat="1" ht="12.75">
      <c r="B8408" s="110"/>
    </row>
    <row r="8409" s="1" customFormat="1" ht="12.75">
      <c r="B8409" s="110"/>
    </row>
    <row r="8410" s="1" customFormat="1" ht="12.75">
      <c r="B8410" s="110"/>
    </row>
    <row r="8411" s="1" customFormat="1" ht="12.75">
      <c r="B8411" s="110"/>
    </row>
    <row r="8412" s="1" customFormat="1" ht="12.75">
      <c r="B8412" s="110"/>
    </row>
    <row r="8413" s="1" customFormat="1" ht="12.75">
      <c r="B8413" s="110"/>
    </row>
    <row r="8414" s="1" customFormat="1" ht="12.75">
      <c r="B8414" s="110"/>
    </row>
    <row r="8415" s="1" customFormat="1" ht="12.75">
      <c r="B8415" s="110"/>
    </row>
    <row r="8416" s="1" customFormat="1" ht="12.75">
      <c r="B8416" s="110"/>
    </row>
    <row r="8417" s="1" customFormat="1" ht="12.75">
      <c r="B8417" s="110"/>
    </row>
    <row r="8418" s="1" customFormat="1" ht="12.75">
      <c r="B8418" s="110"/>
    </row>
    <row r="8419" s="1" customFormat="1" ht="12.75">
      <c r="B8419" s="110"/>
    </row>
    <row r="8420" s="1" customFormat="1" ht="12.75">
      <c r="B8420" s="110"/>
    </row>
    <row r="8421" s="1" customFormat="1" ht="12.75">
      <c r="B8421" s="110"/>
    </row>
    <row r="8422" s="1" customFormat="1" ht="12.75">
      <c r="B8422" s="110"/>
    </row>
    <row r="8423" s="1" customFormat="1" ht="12.75">
      <c r="B8423" s="110"/>
    </row>
    <row r="8424" s="1" customFormat="1" ht="12.75">
      <c r="B8424" s="110"/>
    </row>
    <row r="8425" s="1" customFormat="1" ht="12.75">
      <c r="B8425" s="110"/>
    </row>
    <row r="8426" s="1" customFormat="1" ht="12.75">
      <c r="B8426" s="110"/>
    </row>
    <row r="8427" s="1" customFormat="1" ht="12.75">
      <c r="B8427" s="110"/>
    </row>
    <row r="8428" s="1" customFormat="1" ht="12.75">
      <c r="B8428" s="110"/>
    </row>
    <row r="8429" s="1" customFormat="1" ht="12.75">
      <c r="B8429" s="110"/>
    </row>
    <row r="8430" s="1" customFormat="1" ht="12.75">
      <c r="B8430" s="110"/>
    </row>
    <row r="8431" s="1" customFormat="1" ht="12.75">
      <c r="B8431" s="110"/>
    </row>
    <row r="8432" s="1" customFormat="1" ht="12.75">
      <c r="B8432" s="110"/>
    </row>
    <row r="8433" s="1" customFormat="1" ht="12.75">
      <c r="B8433" s="110"/>
    </row>
    <row r="8434" s="1" customFormat="1" ht="12.75">
      <c r="B8434" s="110"/>
    </row>
    <row r="8435" s="1" customFormat="1" ht="12.75">
      <c r="B8435" s="110"/>
    </row>
    <row r="8436" s="1" customFormat="1" ht="12.75">
      <c r="B8436" s="110"/>
    </row>
    <row r="8437" s="1" customFormat="1" ht="12.75">
      <c r="B8437" s="110"/>
    </row>
    <row r="8438" s="1" customFormat="1" ht="12.75">
      <c r="B8438" s="110"/>
    </row>
    <row r="8439" s="1" customFormat="1" ht="12.75">
      <c r="B8439" s="110"/>
    </row>
    <row r="8440" s="1" customFormat="1" ht="12.75">
      <c r="B8440" s="110"/>
    </row>
    <row r="8441" s="1" customFormat="1" ht="12.75">
      <c r="B8441" s="110"/>
    </row>
    <row r="8442" s="1" customFormat="1" ht="12.75">
      <c r="B8442" s="110"/>
    </row>
    <row r="8443" s="1" customFormat="1" ht="12.75">
      <c r="B8443" s="110"/>
    </row>
    <row r="8444" s="1" customFormat="1" ht="12.75">
      <c r="B8444" s="110"/>
    </row>
    <row r="8445" s="1" customFormat="1" ht="12.75">
      <c r="B8445" s="110"/>
    </row>
    <row r="8446" s="1" customFormat="1" ht="12.75">
      <c r="B8446" s="110"/>
    </row>
    <row r="8447" s="1" customFormat="1" ht="12.75">
      <c r="B8447" s="110"/>
    </row>
    <row r="8448" s="1" customFormat="1" ht="12.75">
      <c r="B8448" s="110"/>
    </row>
    <row r="8449" s="1" customFormat="1" ht="12.75">
      <c r="B8449" s="110"/>
    </row>
    <row r="8450" s="1" customFormat="1" ht="12.75">
      <c r="B8450" s="110"/>
    </row>
    <row r="8451" s="1" customFormat="1" ht="12.75">
      <c r="B8451" s="110"/>
    </row>
    <row r="8452" s="1" customFormat="1" ht="12.75">
      <c r="B8452" s="110"/>
    </row>
    <row r="8453" s="1" customFormat="1" ht="12.75">
      <c r="B8453" s="110"/>
    </row>
    <row r="8454" s="1" customFormat="1" ht="12.75">
      <c r="B8454" s="110"/>
    </row>
    <row r="8455" s="1" customFormat="1" ht="12.75">
      <c r="B8455" s="110"/>
    </row>
    <row r="8456" s="1" customFormat="1" ht="12.75">
      <c r="B8456" s="110"/>
    </row>
    <row r="8457" s="1" customFormat="1" ht="12.75">
      <c r="B8457" s="110"/>
    </row>
    <row r="8458" s="1" customFormat="1" ht="12.75">
      <c r="B8458" s="110"/>
    </row>
    <row r="8459" s="1" customFormat="1" ht="12.75">
      <c r="B8459" s="110"/>
    </row>
    <row r="8460" s="1" customFormat="1" ht="12.75">
      <c r="B8460" s="110"/>
    </row>
    <row r="8461" s="1" customFormat="1" ht="12.75">
      <c r="B8461" s="110"/>
    </row>
    <row r="8462" s="1" customFormat="1" ht="12.75">
      <c r="B8462" s="110"/>
    </row>
    <row r="8463" s="1" customFormat="1" ht="12.75">
      <c r="B8463" s="110"/>
    </row>
    <row r="8464" s="1" customFormat="1" ht="12.75">
      <c r="B8464" s="110"/>
    </row>
    <row r="8465" s="1" customFormat="1" ht="12.75">
      <c r="B8465" s="110"/>
    </row>
    <row r="8466" s="1" customFormat="1" ht="12.75">
      <c r="B8466" s="110"/>
    </row>
    <row r="8467" s="1" customFormat="1" ht="12.75">
      <c r="B8467" s="110"/>
    </row>
    <row r="8468" s="1" customFormat="1" ht="12.75">
      <c r="B8468" s="110"/>
    </row>
    <row r="8469" s="1" customFormat="1" ht="12.75">
      <c r="B8469" s="110"/>
    </row>
    <row r="8470" s="1" customFormat="1" ht="12.75">
      <c r="B8470" s="110"/>
    </row>
    <row r="8471" s="1" customFormat="1" ht="12.75">
      <c r="B8471" s="110"/>
    </row>
    <row r="8472" s="1" customFormat="1" ht="12.75">
      <c r="B8472" s="110"/>
    </row>
    <row r="8473" s="1" customFormat="1" ht="12.75">
      <c r="B8473" s="110"/>
    </row>
    <row r="8474" s="1" customFormat="1" ht="12.75">
      <c r="B8474" s="110"/>
    </row>
    <row r="8475" s="1" customFormat="1" ht="12.75">
      <c r="B8475" s="110"/>
    </row>
    <row r="8476" s="1" customFormat="1" ht="12.75">
      <c r="B8476" s="110"/>
    </row>
    <row r="8477" s="1" customFormat="1" ht="12.75">
      <c r="B8477" s="110"/>
    </row>
    <row r="8478" s="1" customFormat="1" ht="12.75">
      <c r="B8478" s="110"/>
    </row>
    <row r="8479" s="1" customFormat="1" ht="12.75">
      <c r="B8479" s="110"/>
    </row>
    <row r="8480" s="1" customFormat="1" ht="12.75">
      <c r="B8480" s="110"/>
    </row>
    <row r="8481" s="1" customFormat="1" ht="12.75">
      <c r="B8481" s="110"/>
    </row>
    <row r="8482" s="1" customFormat="1" ht="12.75">
      <c r="B8482" s="110"/>
    </row>
    <row r="8483" s="1" customFormat="1" ht="12.75">
      <c r="B8483" s="110"/>
    </row>
    <row r="8484" s="1" customFormat="1" ht="12.75">
      <c r="B8484" s="110"/>
    </row>
    <row r="8485" s="1" customFormat="1" ht="12.75">
      <c r="B8485" s="110"/>
    </row>
    <row r="8486" s="1" customFormat="1" ht="12.75">
      <c r="B8486" s="110"/>
    </row>
    <row r="8487" s="1" customFormat="1" ht="12.75">
      <c r="B8487" s="110"/>
    </row>
    <row r="8488" s="1" customFormat="1" ht="12.75">
      <c r="B8488" s="110"/>
    </row>
    <row r="8489" s="1" customFormat="1" ht="12.75">
      <c r="B8489" s="110"/>
    </row>
    <row r="8490" s="1" customFormat="1" ht="12.75">
      <c r="B8490" s="110"/>
    </row>
    <row r="8491" s="1" customFormat="1" ht="12.75">
      <c r="B8491" s="110"/>
    </row>
    <row r="8492" s="1" customFormat="1" ht="12.75">
      <c r="B8492" s="110"/>
    </row>
    <row r="8493" s="1" customFormat="1" ht="12.75">
      <c r="B8493" s="110"/>
    </row>
    <row r="8494" s="1" customFormat="1" ht="12.75">
      <c r="B8494" s="110"/>
    </row>
    <row r="8495" s="1" customFormat="1" ht="12.75">
      <c r="B8495" s="110"/>
    </row>
    <row r="8496" s="1" customFormat="1" ht="12.75">
      <c r="B8496" s="110"/>
    </row>
    <row r="8497" s="1" customFormat="1" ht="12.75">
      <c r="B8497" s="110"/>
    </row>
    <row r="8498" s="1" customFormat="1" ht="12.75">
      <c r="B8498" s="110"/>
    </row>
    <row r="8499" s="1" customFormat="1" ht="12.75">
      <c r="B8499" s="110"/>
    </row>
    <row r="8500" s="1" customFormat="1" ht="12.75">
      <c r="B8500" s="110"/>
    </row>
    <row r="8501" s="1" customFormat="1" ht="12.75">
      <c r="B8501" s="110"/>
    </row>
    <row r="8502" s="1" customFormat="1" ht="12.75">
      <c r="B8502" s="110"/>
    </row>
    <row r="8503" s="1" customFormat="1" ht="12.75">
      <c r="B8503" s="110"/>
    </row>
    <row r="8504" s="1" customFormat="1" ht="12.75">
      <c r="B8504" s="110"/>
    </row>
    <row r="8505" s="1" customFormat="1" ht="12.75">
      <c r="B8505" s="110"/>
    </row>
    <row r="8506" s="1" customFormat="1" ht="12.75">
      <c r="B8506" s="110"/>
    </row>
    <row r="8507" s="1" customFormat="1" ht="12.75">
      <c r="B8507" s="110"/>
    </row>
    <row r="8508" s="1" customFormat="1" ht="12.75">
      <c r="B8508" s="110"/>
    </row>
    <row r="8509" s="1" customFormat="1" ht="12.75">
      <c r="B8509" s="110"/>
    </row>
    <row r="8510" s="1" customFormat="1" ht="12.75">
      <c r="B8510" s="110"/>
    </row>
    <row r="8511" s="1" customFormat="1" ht="12.75">
      <c r="B8511" s="110"/>
    </row>
    <row r="8512" s="1" customFormat="1" ht="12.75">
      <c r="B8512" s="110"/>
    </row>
    <row r="8513" s="1" customFormat="1" ht="12.75">
      <c r="B8513" s="110"/>
    </row>
    <row r="8514" s="1" customFormat="1" ht="12.75">
      <c r="B8514" s="110"/>
    </row>
    <row r="8515" s="1" customFormat="1" ht="12.75">
      <c r="B8515" s="110"/>
    </row>
    <row r="8516" s="1" customFormat="1" ht="12.75">
      <c r="B8516" s="110"/>
    </row>
    <row r="8517" s="1" customFormat="1" ht="12.75">
      <c r="B8517" s="110"/>
    </row>
    <row r="8518" s="1" customFormat="1" ht="12.75">
      <c r="B8518" s="110"/>
    </row>
    <row r="8519" s="1" customFormat="1" ht="12.75">
      <c r="B8519" s="110"/>
    </row>
    <row r="8520" s="1" customFormat="1" ht="12.75">
      <c r="B8520" s="110"/>
    </row>
    <row r="8521" s="1" customFormat="1" ht="12.75">
      <c r="B8521" s="110"/>
    </row>
    <row r="8522" s="1" customFormat="1" ht="12.75">
      <c r="B8522" s="110"/>
    </row>
    <row r="8523" s="1" customFormat="1" ht="12.75">
      <c r="B8523" s="110"/>
    </row>
    <row r="8524" s="1" customFormat="1" ht="12.75">
      <c r="B8524" s="110"/>
    </row>
    <row r="8525" s="1" customFormat="1" ht="12.75">
      <c r="B8525" s="110"/>
    </row>
    <row r="8526" s="1" customFormat="1" ht="12.75">
      <c r="B8526" s="110"/>
    </row>
    <row r="8527" s="1" customFormat="1" ht="12.75">
      <c r="B8527" s="110"/>
    </row>
    <row r="8528" s="1" customFormat="1" ht="12.75">
      <c r="B8528" s="110"/>
    </row>
    <row r="8529" s="1" customFormat="1" ht="12.75">
      <c r="B8529" s="110"/>
    </row>
    <row r="8530" s="1" customFormat="1" ht="12.75">
      <c r="B8530" s="110"/>
    </row>
    <row r="8531" s="1" customFormat="1" ht="12.75">
      <c r="B8531" s="110"/>
    </row>
    <row r="8532" s="1" customFormat="1" ht="12.75">
      <c r="B8532" s="110"/>
    </row>
    <row r="8533" s="1" customFormat="1" ht="12.75">
      <c r="B8533" s="110"/>
    </row>
    <row r="8534" s="1" customFormat="1" ht="12.75">
      <c r="B8534" s="110"/>
    </row>
    <row r="8535" s="1" customFormat="1" ht="12.75">
      <c r="B8535" s="110"/>
    </row>
    <row r="8536" s="1" customFormat="1" ht="12.75">
      <c r="B8536" s="110"/>
    </row>
    <row r="8537" s="1" customFormat="1" ht="12.75">
      <c r="B8537" s="110"/>
    </row>
    <row r="8538" s="1" customFormat="1" ht="12.75">
      <c r="B8538" s="110"/>
    </row>
    <row r="8539" s="1" customFormat="1" ht="12.75">
      <c r="B8539" s="110"/>
    </row>
    <row r="8540" s="1" customFormat="1" ht="12.75">
      <c r="B8540" s="110"/>
    </row>
    <row r="8541" s="1" customFormat="1" ht="12.75">
      <c r="B8541" s="110"/>
    </row>
    <row r="8542" s="1" customFormat="1" ht="12.75">
      <c r="B8542" s="110"/>
    </row>
    <row r="8543" s="1" customFormat="1" ht="12.75">
      <c r="B8543" s="110"/>
    </row>
    <row r="8544" s="1" customFormat="1" ht="12.75">
      <c r="B8544" s="110"/>
    </row>
    <row r="8545" s="1" customFormat="1" ht="12.75">
      <c r="B8545" s="110"/>
    </row>
    <row r="8546" s="1" customFormat="1" ht="12.75">
      <c r="B8546" s="110"/>
    </row>
    <row r="8547" s="1" customFormat="1" ht="12.75">
      <c r="B8547" s="110"/>
    </row>
    <row r="8548" s="1" customFormat="1" ht="12.75">
      <c r="B8548" s="110"/>
    </row>
    <row r="8549" s="1" customFormat="1" ht="12.75">
      <c r="B8549" s="110"/>
    </row>
    <row r="8550" s="1" customFormat="1" ht="12.75">
      <c r="B8550" s="110"/>
    </row>
    <row r="8551" s="1" customFormat="1" ht="12.75">
      <c r="B8551" s="110"/>
    </row>
    <row r="8552" s="1" customFormat="1" ht="12.75">
      <c r="B8552" s="110"/>
    </row>
    <row r="8553" s="1" customFormat="1" ht="12.75">
      <c r="B8553" s="110"/>
    </row>
    <row r="8554" s="1" customFormat="1" ht="12.75">
      <c r="B8554" s="110"/>
    </row>
    <row r="8555" s="1" customFormat="1" ht="12.75">
      <c r="B8555" s="110"/>
    </row>
    <row r="8556" s="1" customFormat="1" ht="12.75">
      <c r="B8556" s="110"/>
    </row>
    <row r="8557" s="1" customFormat="1" ht="12.75">
      <c r="B8557" s="110"/>
    </row>
    <row r="8558" s="1" customFormat="1" ht="12.75">
      <c r="B8558" s="110"/>
    </row>
    <row r="8559" s="1" customFormat="1" ht="12.75">
      <c r="B8559" s="110"/>
    </row>
    <row r="8560" s="1" customFormat="1" ht="12.75">
      <c r="B8560" s="110"/>
    </row>
    <row r="8561" s="1" customFormat="1" ht="12.75">
      <c r="B8561" s="110"/>
    </row>
    <row r="8562" s="1" customFormat="1" ht="12.75">
      <c r="B8562" s="110"/>
    </row>
    <row r="8563" s="1" customFormat="1" ht="12.75">
      <c r="B8563" s="110"/>
    </row>
    <row r="8564" s="1" customFormat="1" ht="12.75">
      <c r="B8564" s="110"/>
    </row>
    <row r="8565" s="1" customFormat="1" ht="12.75">
      <c r="B8565" s="110"/>
    </row>
    <row r="8566" s="1" customFormat="1" ht="12.75">
      <c r="B8566" s="110"/>
    </row>
    <row r="8567" s="1" customFormat="1" ht="12.75">
      <c r="B8567" s="110"/>
    </row>
    <row r="8568" s="1" customFormat="1" ht="12.75">
      <c r="B8568" s="110"/>
    </row>
    <row r="8569" s="1" customFormat="1" ht="12.75">
      <c r="B8569" s="110"/>
    </row>
    <row r="8570" s="1" customFormat="1" ht="12.75">
      <c r="B8570" s="110"/>
    </row>
    <row r="8571" s="1" customFormat="1" ht="12.75">
      <c r="B8571" s="110"/>
    </row>
    <row r="8572" s="1" customFormat="1" ht="12.75">
      <c r="B8572" s="110"/>
    </row>
    <row r="8573" s="1" customFormat="1" ht="12.75">
      <c r="B8573" s="110"/>
    </row>
    <row r="8574" s="1" customFormat="1" ht="12.75">
      <c r="B8574" s="110"/>
    </row>
    <row r="8575" s="1" customFormat="1" ht="12.75">
      <c r="B8575" s="110"/>
    </row>
    <row r="8576" s="1" customFormat="1" ht="12.75">
      <c r="B8576" s="110"/>
    </row>
    <row r="8577" s="1" customFormat="1" ht="12.75">
      <c r="B8577" s="110"/>
    </row>
    <row r="8578" s="1" customFormat="1" ht="12.75">
      <c r="B8578" s="110"/>
    </row>
    <row r="8579" s="1" customFormat="1" ht="12.75">
      <c r="B8579" s="110"/>
    </row>
    <row r="8580" s="1" customFormat="1" ht="12.75">
      <c r="B8580" s="110"/>
    </row>
    <row r="8581" s="1" customFormat="1" ht="12.75">
      <c r="B8581" s="110"/>
    </row>
    <row r="8582" s="1" customFormat="1" ht="12.75">
      <c r="B8582" s="110"/>
    </row>
    <row r="8583" s="1" customFormat="1" ht="12.75">
      <c r="B8583" s="110"/>
    </row>
    <row r="8584" s="1" customFormat="1" ht="12.75">
      <c r="B8584" s="110"/>
    </row>
    <row r="8585" s="1" customFormat="1" ht="12.75">
      <c r="B8585" s="110"/>
    </row>
    <row r="8586" s="1" customFormat="1" ht="12.75">
      <c r="B8586" s="110"/>
    </row>
    <row r="8587" s="1" customFormat="1" ht="12.75">
      <c r="B8587" s="110"/>
    </row>
    <row r="8588" s="1" customFormat="1" ht="12.75">
      <c r="B8588" s="110"/>
    </row>
    <row r="8589" s="1" customFormat="1" ht="12.75">
      <c r="B8589" s="110"/>
    </row>
    <row r="8590" s="1" customFormat="1" ht="12.75">
      <c r="B8590" s="110"/>
    </row>
    <row r="8591" s="1" customFormat="1" ht="12.75">
      <c r="B8591" s="110"/>
    </row>
    <row r="8592" s="1" customFormat="1" ht="12.75">
      <c r="B8592" s="110"/>
    </row>
    <row r="8593" s="1" customFormat="1" ht="12.75">
      <c r="B8593" s="110"/>
    </row>
    <row r="8594" s="1" customFormat="1" ht="12.75">
      <c r="B8594" s="110"/>
    </row>
    <row r="8595" s="1" customFormat="1" ht="12.75">
      <c r="B8595" s="110"/>
    </row>
    <row r="8596" s="1" customFormat="1" ht="12.75">
      <c r="B8596" s="110"/>
    </row>
    <row r="8597" s="1" customFormat="1" ht="12.75">
      <c r="B8597" s="110"/>
    </row>
    <row r="8598" s="1" customFormat="1" ht="12.75">
      <c r="B8598" s="110"/>
    </row>
    <row r="8599" s="1" customFormat="1" ht="12.75">
      <c r="B8599" s="110"/>
    </row>
    <row r="8600" s="1" customFormat="1" ht="12.75">
      <c r="B8600" s="110"/>
    </row>
    <row r="8601" s="1" customFormat="1" ht="12.75">
      <c r="B8601" s="110"/>
    </row>
    <row r="8602" s="1" customFormat="1" ht="12.75">
      <c r="B8602" s="110"/>
    </row>
    <row r="8603" s="1" customFormat="1" ht="12.75">
      <c r="B8603" s="110"/>
    </row>
    <row r="8604" s="1" customFormat="1" ht="12.75">
      <c r="B8604" s="110"/>
    </row>
    <row r="8605" s="1" customFormat="1" ht="12.75">
      <c r="B8605" s="110"/>
    </row>
    <row r="8606" s="1" customFormat="1" ht="12.75">
      <c r="B8606" s="110"/>
    </row>
    <row r="8607" s="1" customFormat="1" ht="12.75">
      <c r="B8607" s="110"/>
    </row>
    <row r="8608" s="1" customFormat="1" ht="12.75">
      <c r="B8608" s="110"/>
    </row>
    <row r="8609" s="1" customFormat="1" ht="12.75">
      <c r="B8609" s="110"/>
    </row>
    <row r="8610" s="1" customFormat="1" ht="12.75">
      <c r="B8610" s="110"/>
    </row>
    <row r="8611" s="1" customFormat="1" ht="12.75">
      <c r="B8611" s="110"/>
    </row>
    <row r="8612" s="1" customFormat="1" ht="12.75">
      <c r="B8612" s="110"/>
    </row>
    <row r="8613" s="1" customFormat="1" ht="12.75">
      <c r="B8613" s="110"/>
    </row>
    <row r="8614" s="1" customFormat="1" ht="12.75">
      <c r="B8614" s="110"/>
    </row>
    <row r="8615" s="1" customFormat="1" ht="12.75">
      <c r="B8615" s="110"/>
    </row>
    <row r="8616" s="1" customFormat="1" ht="12.75">
      <c r="B8616" s="110"/>
    </row>
    <row r="8617" s="1" customFormat="1" ht="12.75">
      <c r="B8617" s="110"/>
    </row>
    <row r="8618" s="1" customFormat="1" ht="12.75">
      <c r="B8618" s="110"/>
    </row>
    <row r="8619" s="1" customFormat="1" ht="12.75">
      <c r="B8619" s="110"/>
    </row>
    <row r="8620" s="1" customFormat="1" ht="12.75">
      <c r="B8620" s="110"/>
    </row>
    <row r="8621" s="1" customFormat="1" ht="12.75">
      <c r="B8621" s="110"/>
    </row>
    <row r="8622" s="1" customFormat="1" ht="12.75">
      <c r="B8622" s="110"/>
    </row>
    <row r="8623" s="1" customFormat="1" ht="12.75">
      <c r="B8623" s="110"/>
    </row>
    <row r="8624" s="1" customFormat="1" ht="12.75">
      <c r="B8624" s="110"/>
    </row>
    <row r="8625" s="1" customFormat="1" ht="12.75">
      <c r="B8625" s="110"/>
    </row>
    <row r="8626" s="1" customFormat="1" ht="12.75">
      <c r="B8626" s="110"/>
    </row>
    <row r="8627" s="1" customFormat="1" ht="12.75">
      <c r="B8627" s="110"/>
    </row>
    <row r="8628" s="1" customFormat="1" ht="12.75">
      <c r="B8628" s="110"/>
    </row>
    <row r="8629" s="1" customFormat="1" ht="12.75">
      <c r="B8629" s="110"/>
    </row>
    <row r="8630" s="1" customFormat="1" ht="12.75">
      <c r="B8630" s="110"/>
    </row>
    <row r="8631" s="1" customFormat="1" ht="12.75">
      <c r="B8631" s="110"/>
    </row>
    <row r="8632" s="1" customFormat="1" ht="12.75">
      <c r="B8632" s="110"/>
    </row>
    <row r="8633" s="1" customFormat="1" ht="12.75">
      <c r="B8633" s="110"/>
    </row>
    <row r="8634" s="1" customFormat="1" ht="12.75">
      <c r="B8634" s="110"/>
    </row>
    <row r="8635" s="1" customFormat="1" ht="12.75">
      <c r="B8635" s="110"/>
    </row>
    <row r="8636" s="1" customFormat="1" ht="12.75">
      <c r="B8636" s="110"/>
    </row>
    <row r="8637" s="1" customFormat="1" ht="12.75">
      <c r="B8637" s="110"/>
    </row>
    <row r="8638" s="1" customFormat="1" ht="12.75">
      <c r="B8638" s="110"/>
    </row>
    <row r="8639" s="1" customFormat="1" ht="12.75">
      <c r="B8639" s="110"/>
    </row>
    <row r="8640" s="1" customFormat="1" ht="12.75">
      <c r="B8640" s="110"/>
    </row>
    <row r="8641" s="1" customFormat="1" ht="12.75">
      <c r="B8641" s="110"/>
    </row>
    <row r="8642" s="1" customFormat="1" ht="12.75">
      <c r="B8642" s="110"/>
    </row>
    <row r="8643" s="1" customFormat="1" ht="12.75">
      <c r="B8643" s="110"/>
    </row>
    <row r="8644" s="1" customFormat="1" ht="12.75">
      <c r="B8644" s="110"/>
    </row>
    <row r="8645" s="1" customFormat="1" ht="12.75">
      <c r="B8645" s="110"/>
    </row>
    <row r="8646" s="1" customFormat="1" ht="12.75">
      <c r="B8646" s="110"/>
    </row>
    <row r="8647" s="1" customFormat="1" ht="12.75">
      <c r="B8647" s="110"/>
    </row>
    <row r="8648" s="1" customFormat="1" ht="12.75">
      <c r="B8648" s="110"/>
    </row>
    <row r="8649" s="1" customFormat="1" ht="12.75">
      <c r="B8649" s="110"/>
    </row>
    <row r="8650" s="1" customFormat="1" ht="12.75">
      <c r="B8650" s="110"/>
    </row>
    <row r="8651" s="1" customFormat="1" ht="12.75">
      <c r="B8651" s="110"/>
    </row>
    <row r="8652" s="1" customFormat="1" ht="12.75">
      <c r="B8652" s="110"/>
    </row>
    <row r="8653" s="1" customFormat="1" ht="12.75">
      <c r="B8653" s="110"/>
    </row>
    <row r="8654" s="1" customFormat="1" ht="12.75">
      <c r="B8654" s="110"/>
    </row>
    <row r="8655" s="1" customFormat="1" ht="12.75">
      <c r="B8655" s="110"/>
    </row>
    <row r="8656" s="1" customFormat="1" ht="12.75">
      <c r="B8656" s="110"/>
    </row>
    <row r="8657" s="1" customFormat="1" ht="12.75">
      <c r="B8657" s="110"/>
    </row>
    <row r="8658" s="1" customFormat="1" ht="12.75">
      <c r="B8658" s="110"/>
    </row>
    <row r="8659" s="1" customFormat="1" ht="12.75">
      <c r="B8659" s="110"/>
    </row>
    <row r="8660" s="1" customFormat="1" ht="12.75">
      <c r="B8660" s="110"/>
    </row>
    <row r="8661" s="1" customFormat="1" ht="12.75">
      <c r="B8661" s="110"/>
    </row>
    <row r="8662" s="1" customFormat="1" ht="12.75">
      <c r="B8662" s="110"/>
    </row>
    <row r="8663" s="1" customFormat="1" ht="12.75">
      <c r="B8663" s="110"/>
    </row>
    <row r="8664" s="1" customFormat="1" ht="12.75">
      <c r="B8664" s="110"/>
    </row>
    <row r="8665" s="1" customFormat="1" ht="12.75">
      <c r="B8665" s="110"/>
    </row>
    <row r="8666" s="1" customFormat="1" ht="12.75">
      <c r="B8666" s="110"/>
    </row>
    <row r="8667" s="1" customFormat="1" ht="12.75">
      <c r="B8667" s="110"/>
    </row>
    <row r="8668" s="1" customFormat="1" ht="12.75">
      <c r="B8668" s="110"/>
    </row>
    <row r="8669" s="1" customFormat="1" ht="12.75">
      <c r="B8669" s="110"/>
    </row>
    <row r="8670" s="1" customFormat="1" ht="12.75">
      <c r="B8670" s="110"/>
    </row>
    <row r="8671" s="1" customFormat="1" ht="12.75">
      <c r="B8671" s="110"/>
    </row>
    <row r="8672" s="1" customFormat="1" ht="12.75">
      <c r="B8672" s="110"/>
    </row>
    <row r="8673" s="1" customFormat="1" ht="12.75">
      <c r="B8673" s="110"/>
    </row>
    <row r="8674" s="1" customFormat="1" ht="12.75">
      <c r="B8674" s="110"/>
    </row>
    <row r="8675" s="1" customFormat="1" ht="12.75">
      <c r="B8675" s="110"/>
    </row>
    <row r="8676" s="1" customFormat="1" ht="12.75">
      <c r="B8676" s="110"/>
    </row>
    <row r="8677" s="1" customFormat="1" ht="12.75">
      <c r="B8677" s="110"/>
    </row>
    <row r="8678" s="1" customFormat="1" ht="12.75">
      <c r="B8678" s="110"/>
    </row>
    <row r="8679" s="1" customFormat="1" ht="12.75">
      <c r="B8679" s="110"/>
    </row>
    <row r="8680" s="1" customFormat="1" ht="12.75">
      <c r="B8680" s="110"/>
    </row>
    <row r="8681" s="1" customFormat="1" ht="12.75">
      <c r="B8681" s="110"/>
    </row>
    <row r="8682" s="1" customFormat="1" ht="12.75">
      <c r="B8682" s="110"/>
    </row>
    <row r="8683" s="1" customFormat="1" ht="12.75">
      <c r="B8683" s="110"/>
    </row>
    <row r="8684" s="1" customFormat="1" ht="12.75">
      <c r="B8684" s="110"/>
    </row>
    <row r="8685" s="1" customFormat="1" ht="12.75">
      <c r="B8685" s="110"/>
    </row>
    <row r="8686" s="1" customFormat="1" ht="12.75">
      <c r="B8686" s="110"/>
    </row>
    <row r="8687" s="1" customFormat="1" ht="12.75">
      <c r="B8687" s="110"/>
    </row>
    <row r="8688" s="1" customFormat="1" ht="12.75">
      <c r="B8688" s="110"/>
    </row>
    <row r="8689" s="1" customFormat="1" ht="12.75">
      <c r="B8689" s="110"/>
    </row>
    <row r="8690" s="1" customFormat="1" ht="12.75">
      <c r="B8690" s="110"/>
    </row>
    <row r="8691" s="1" customFormat="1" ht="12.75">
      <c r="B8691" s="110"/>
    </row>
    <row r="8692" s="1" customFormat="1" ht="12.75">
      <c r="B8692" s="110"/>
    </row>
    <row r="8693" s="1" customFormat="1" ht="12.75">
      <c r="B8693" s="110"/>
    </row>
    <row r="8694" s="1" customFormat="1" ht="12.75">
      <c r="B8694" s="110"/>
    </row>
    <row r="8695" s="1" customFormat="1" ht="12.75">
      <c r="B8695" s="110"/>
    </row>
    <row r="8696" s="1" customFormat="1" ht="12.75">
      <c r="B8696" s="110"/>
    </row>
    <row r="8697" s="1" customFormat="1" ht="12.75">
      <c r="B8697" s="110"/>
    </row>
    <row r="8698" s="1" customFormat="1" ht="12.75">
      <c r="B8698" s="110"/>
    </row>
    <row r="8699" s="1" customFormat="1" ht="12.75">
      <c r="B8699" s="110"/>
    </row>
    <row r="8700" s="1" customFormat="1" ht="12.75">
      <c r="B8700" s="110"/>
    </row>
    <row r="8701" s="1" customFormat="1" ht="12.75">
      <c r="B8701" s="110"/>
    </row>
    <row r="8702" s="1" customFormat="1" ht="12.75">
      <c r="B8702" s="110"/>
    </row>
    <row r="8703" s="1" customFormat="1" ht="12.75">
      <c r="B8703" s="110"/>
    </row>
    <row r="8704" s="1" customFormat="1" ht="12.75">
      <c r="B8704" s="110"/>
    </row>
    <row r="8705" s="1" customFormat="1" ht="12.75">
      <c r="B8705" s="110"/>
    </row>
    <row r="8706" s="1" customFormat="1" ht="12.75">
      <c r="B8706" s="110"/>
    </row>
    <row r="8707" s="1" customFormat="1" ht="12.75">
      <c r="B8707" s="110"/>
    </row>
    <row r="8708" s="1" customFormat="1" ht="12.75">
      <c r="B8708" s="110"/>
    </row>
    <row r="8709" s="1" customFormat="1" ht="12.75">
      <c r="B8709" s="110"/>
    </row>
    <row r="8710" s="1" customFormat="1" ht="12.75">
      <c r="B8710" s="110"/>
    </row>
    <row r="8711" s="1" customFormat="1" ht="12.75">
      <c r="B8711" s="110"/>
    </row>
    <row r="8712" s="1" customFormat="1" ht="12.75">
      <c r="B8712" s="110"/>
    </row>
    <row r="8713" s="1" customFormat="1" ht="12.75">
      <c r="B8713" s="110"/>
    </row>
    <row r="8714" s="1" customFormat="1" ht="12.75">
      <c r="B8714" s="110"/>
    </row>
    <row r="8715" s="1" customFormat="1" ht="12.75">
      <c r="B8715" s="110"/>
    </row>
    <row r="8716" s="1" customFormat="1" ht="12.75">
      <c r="B8716" s="110"/>
    </row>
    <row r="8717" s="1" customFormat="1" ht="12.75">
      <c r="B8717" s="110"/>
    </row>
    <row r="8718" s="1" customFormat="1" ht="12.75">
      <c r="B8718" s="110"/>
    </row>
    <row r="8719" s="1" customFormat="1" ht="12.75">
      <c r="B8719" s="110"/>
    </row>
    <row r="8720" s="1" customFormat="1" ht="12.75">
      <c r="B8720" s="110"/>
    </row>
    <row r="8721" s="1" customFormat="1" ht="12.75">
      <c r="B8721" s="110"/>
    </row>
    <row r="8722" s="1" customFormat="1" ht="12.75">
      <c r="B8722" s="110"/>
    </row>
    <row r="8723" s="1" customFormat="1" ht="12.75">
      <c r="B8723" s="110"/>
    </row>
    <row r="8724" s="1" customFormat="1" ht="12.75">
      <c r="B8724" s="110"/>
    </row>
    <row r="8725" s="1" customFormat="1" ht="12.75">
      <c r="B8725" s="110"/>
    </row>
    <row r="8726" s="1" customFormat="1" ht="12.75">
      <c r="B8726" s="110"/>
    </row>
    <row r="8727" s="1" customFormat="1" ht="12.75">
      <c r="B8727" s="110"/>
    </row>
    <row r="8728" s="1" customFormat="1" ht="12.75">
      <c r="B8728" s="110"/>
    </row>
    <row r="8729" s="1" customFormat="1" ht="12.75">
      <c r="B8729" s="110"/>
    </row>
    <row r="8730" s="1" customFormat="1" ht="12.75">
      <c r="B8730" s="110"/>
    </row>
    <row r="8731" s="1" customFormat="1" ht="12.75">
      <c r="B8731" s="110"/>
    </row>
    <row r="8732" s="1" customFormat="1" ht="12.75">
      <c r="B8732" s="110"/>
    </row>
    <row r="8733" s="1" customFormat="1" ht="12.75">
      <c r="B8733" s="110"/>
    </row>
    <row r="8734" s="1" customFormat="1" ht="12.75">
      <c r="B8734" s="110"/>
    </row>
    <row r="8735" s="1" customFormat="1" ht="12.75">
      <c r="B8735" s="110"/>
    </row>
    <row r="8736" s="1" customFormat="1" ht="12.75">
      <c r="B8736" s="110"/>
    </row>
    <row r="8737" s="1" customFormat="1" ht="12.75">
      <c r="B8737" s="110"/>
    </row>
    <row r="8738" s="1" customFormat="1" ht="12.75">
      <c r="B8738" s="110"/>
    </row>
    <row r="8739" s="1" customFormat="1" ht="12.75">
      <c r="B8739" s="110"/>
    </row>
    <row r="8740" s="1" customFormat="1" ht="12.75">
      <c r="B8740" s="110"/>
    </row>
    <row r="8741" s="1" customFormat="1" ht="12.75">
      <c r="B8741" s="110"/>
    </row>
    <row r="8742" s="1" customFormat="1" ht="12.75">
      <c r="B8742" s="110"/>
    </row>
    <row r="8743" s="1" customFormat="1" ht="12.75">
      <c r="B8743" s="110"/>
    </row>
    <row r="8744" s="1" customFormat="1" ht="12.75">
      <c r="B8744" s="110"/>
    </row>
    <row r="8745" s="1" customFormat="1" ht="12.75">
      <c r="B8745" s="110"/>
    </row>
    <row r="8746" s="1" customFormat="1" ht="12.75">
      <c r="B8746" s="110"/>
    </row>
    <row r="8747" s="1" customFormat="1" ht="12.75">
      <c r="B8747" s="110"/>
    </row>
    <row r="8748" s="1" customFormat="1" ht="12.75">
      <c r="B8748" s="110"/>
    </row>
    <row r="8749" s="1" customFormat="1" ht="12.75">
      <c r="B8749" s="110"/>
    </row>
    <row r="8750" s="1" customFormat="1" ht="12.75">
      <c r="B8750" s="110"/>
    </row>
    <row r="8751" s="1" customFormat="1" ht="12.75">
      <c r="B8751" s="110"/>
    </row>
    <row r="8752" s="1" customFormat="1" ht="12.75">
      <c r="B8752" s="110"/>
    </row>
    <row r="8753" s="1" customFormat="1" ht="12.75">
      <c r="B8753" s="110"/>
    </row>
    <row r="8754" s="1" customFormat="1" ht="12.75">
      <c r="B8754" s="110"/>
    </row>
    <row r="8755" s="1" customFormat="1" ht="12.75">
      <c r="B8755" s="110"/>
    </row>
    <row r="8756" s="1" customFormat="1" ht="12.75">
      <c r="B8756" s="110"/>
    </row>
    <row r="8757" s="1" customFormat="1" ht="12.75">
      <c r="B8757" s="110"/>
    </row>
    <row r="8758" s="1" customFormat="1" ht="12.75">
      <c r="B8758" s="110"/>
    </row>
    <row r="8759" s="1" customFormat="1" ht="12.75">
      <c r="B8759" s="110"/>
    </row>
    <row r="8760" s="1" customFormat="1" ht="12.75">
      <c r="B8760" s="110"/>
    </row>
    <row r="8761" s="1" customFormat="1" ht="12.75">
      <c r="B8761" s="110"/>
    </row>
    <row r="8762" s="1" customFormat="1" ht="12.75">
      <c r="B8762" s="110"/>
    </row>
    <row r="8763" s="1" customFormat="1" ht="12.75">
      <c r="B8763" s="110"/>
    </row>
    <row r="8764" s="1" customFormat="1" ht="12.75">
      <c r="B8764" s="110"/>
    </row>
    <row r="8765" s="1" customFormat="1" ht="12.75">
      <c r="B8765" s="110"/>
    </row>
    <row r="8766" s="1" customFormat="1" ht="12.75">
      <c r="B8766" s="110"/>
    </row>
    <row r="8767" s="1" customFormat="1" ht="12.75">
      <c r="B8767" s="110"/>
    </row>
    <row r="8768" s="1" customFormat="1" ht="12.75">
      <c r="B8768" s="110"/>
    </row>
    <row r="8769" s="1" customFormat="1" ht="12.75">
      <c r="B8769" s="110"/>
    </row>
    <row r="8770" s="1" customFormat="1" ht="12.75">
      <c r="B8770" s="110"/>
    </row>
    <row r="8771" s="1" customFormat="1" ht="12.75">
      <c r="B8771" s="110"/>
    </row>
    <row r="8772" s="1" customFormat="1" ht="12.75">
      <c r="B8772" s="110"/>
    </row>
    <row r="8773" s="1" customFormat="1" ht="12.75">
      <c r="B8773" s="110"/>
    </row>
    <row r="8774" s="1" customFormat="1" ht="12.75">
      <c r="B8774" s="110"/>
    </row>
    <row r="8775" s="1" customFormat="1" ht="12.75">
      <c r="B8775" s="110"/>
    </row>
    <row r="8776" s="1" customFormat="1" ht="12.75">
      <c r="B8776" s="110"/>
    </row>
    <row r="8777" s="1" customFormat="1" ht="12.75">
      <c r="B8777" s="110"/>
    </row>
    <row r="8778" s="1" customFormat="1" ht="12.75">
      <c r="B8778" s="110"/>
    </row>
    <row r="8779" s="1" customFormat="1" ht="12.75">
      <c r="B8779" s="110"/>
    </row>
    <row r="8780" s="1" customFormat="1" ht="12.75">
      <c r="B8780" s="110"/>
    </row>
    <row r="8781" s="1" customFormat="1" ht="12.75">
      <c r="B8781" s="110"/>
    </row>
    <row r="8782" s="1" customFormat="1" ht="12.75">
      <c r="B8782" s="110"/>
    </row>
    <row r="8783" s="1" customFormat="1" ht="12.75">
      <c r="B8783" s="110"/>
    </row>
    <row r="8784" s="1" customFormat="1" ht="12.75">
      <c r="B8784" s="110"/>
    </row>
    <row r="8785" s="1" customFormat="1" ht="12.75">
      <c r="B8785" s="110"/>
    </row>
    <row r="8786" s="1" customFormat="1" ht="12.75">
      <c r="B8786" s="110"/>
    </row>
    <row r="8787" s="1" customFormat="1" ht="12.75">
      <c r="B8787" s="110"/>
    </row>
    <row r="8788" s="1" customFormat="1" ht="12.75">
      <c r="B8788" s="110"/>
    </row>
    <row r="8789" s="1" customFormat="1" ht="12.75">
      <c r="B8789" s="110"/>
    </row>
    <row r="8790" s="1" customFormat="1" ht="12.75">
      <c r="B8790" s="110"/>
    </row>
    <row r="8791" s="1" customFormat="1" ht="12.75">
      <c r="B8791" s="110"/>
    </row>
    <row r="8792" s="1" customFormat="1" ht="12.75">
      <c r="B8792" s="110"/>
    </row>
    <row r="8793" s="1" customFormat="1" ht="12.75">
      <c r="B8793" s="110"/>
    </row>
    <row r="8794" s="1" customFormat="1" ht="12.75">
      <c r="B8794" s="110"/>
    </row>
    <row r="8795" s="1" customFormat="1" ht="12.75">
      <c r="B8795" s="110"/>
    </row>
    <row r="8796" s="1" customFormat="1" ht="12.75">
      <c r="B8796" s="110"/>
    </row>
    <row r="8797" s="1" customFormat="1" ht="12.75">
      <c r="B8797" s="110"/>
    </row>
    <row r="8798" s="1" customFormat="1" ht="12.75">
      <c r="B8798" s="110"/>
    </row>
    <row r="8799" s="1" customFormat="1" ht="12.75">
      <c r="B8799" s="110"/>
    </row>
    <row r="8800" s="1" customFormat="1" ht="12.75">
      <c r="B8800" s="110"/>
    </row>
    <row r="8801" s="1" customFormat="1" ht="12.75">
      <c r="B8801" s="110"/>
    </row>
    <row r="8802" s="1" customFormat="1" ht="12.75">
      <c r="B8802" s="110"/>
    </row>
    <row r="8803" s="1" customFormat="1" ht="12.75">
      <c r="B8803" s="110"/>
    </row>
    <row r="8804" s="1" customFormat="1" ht="12.75">
      <c r="B8804" s="110"/>
    </row>
    <row r="8805" s="1" customFormat="1" ht="12.75">
      <c r="B8805" s="110"/>
    </row>
    <row r="8806" s="1" customFormat="1" ht="12.75">
      <c r="B8806" s="110"/>
    </row>
    <row r="8807" s="1" customFormat="1" ht="12.75">
      <c r="B8807" s="110"/>
    </row>
    <row r="8808" s="1" customFormat="1" ht="12.75">
      <c r="B8808" s="110"/>
    </row>
    <row r="8809" s="1" customFormat="1" ht="12.75">
      <c r="B8809" s="110"/>
    </row>
    <row r="8810" s="1" customFormat="1" ht="12.75">
      <c r="B8810" s="110"/>
    </row>
    <row r="8811" s="1" customFormat="1" ht="12.75">
      <c r="B8811" s="110"/>
    </row>
    <row r="8812" s="1" customFormat="1" ht="12.75">
      <c r="B8812" s="110"/>
    </row>
    <row r="8813" s="1" customFormat="1" ht="12.75">
      <c r="B8813" s="110"/>
    </row>
    <row r="8814" s="1" customFormat="1" ht="12.75">
      <c r="B8814" s="110"/>
    </row>
    <row r="8815" s="1" customFormat="1" ht="12.75">
      <c r="B8815" s="110"/>
    </row>
    <row r="8816" s="1" customFormat="1" ht="12.75">
      <c r="B8816" s="110"/>
    </row>
    <row r="8817" s="1" customFormat="1" ht="12.75">
      <c r="B8817" s="110"/>
    </row>
    <row r="8818" s="1" customFormat="1" ht="12.75">
      <c r="B8818" s="110"/>
    </row>
    <row r="8819" s="1" customFormat="1" ht="12.75">
      <c r="B8819" s="110"/>
    </row>
    <row r="8820" s="1" customFormat="1" ht="12.75">
      <c r="B8820" s="110"/>
    </row>
    <row r="8821" s="1" customFormat="1" ht="12.75">
      <c r="B8821" s="110"/>
    </row>
    <row r="8822" s="1" customFormat="1" ht="12.75">
      <c r="B8822" s="110"/>
    </row>
    <row r="8823" s="1" customFormat="1" ht="12.75">
      <c r="B8823" s="110"/>
    </row>
    <row r="8824" s="1" customFormat="1" ht="12.75">
      <c r="B8824" s="110"/>
    </row>
    <row r="8825" s="1" customFormat="1" ht="12.75">
      <c r="B8825" s="110"/>
    </row>
    <row r="8826" s="1" customFormat="1" ht="12.75">
      <c r="B8826" s="110"/>
    </row>
    <row r="8827" s="1" customFormat="1" ht="12.75">
      <c r="B8827" s="110"/>
    </row>
    <row r="8828" s="1" customFormat="1" ht="12.75">
      <c r="B8828" s="110"/>
    </row>
    <row r="8829" s="1" customFormat="1" ht="12.75">
      <c r="B8829" s="110"/>
    </row>
    <row r="8830" s="1" customFormat="1" ht="12.75">
      <c r="B8830" s="110"/>
    </row>
    <row r="8831" s="1" customFormat="1" ht="12.75">
      <c r="B8831" s="110"/>
    </row>
    <row r="8832" s="1" customFormat="1" ht="12.75">
      <c r="B8832" s="110"/>
    </row>
    <row r="8833" s="1" customFormat="1" ht="12.75">
      <c r="B8833" s="110"/>
    </row>
    <row r="8834" s="1" customFormat="1" ht="12.75">
      <c r="B8834" s="110"/>
    </row>
    <row r="8835" s="1" customFormat="1" ht="12.75">
      <c r="B8835" s="110"/>
    </row>
    <row r="8836" s="1" customFormat="1" ht="12.75">
      <c r="B8836" s="110"/>
    </row>
    <row r="8837" s="1" customFormat="1" ht="12.75">
      <c r="B8837" s="110"/>
    </row>
    <row r="8838" s="1" customFormat="1" ht="12.75">
      <c r="B8838" s="110"/>
    </row>
    <row r="8839" s="1" customFormat="1" ht="12.75">
      <c r="B8839" s="110"/>
    </row>
    <row r="8840" s="1" customFormat="1" ht="12.75">
      <c r="B8840" s="110"/>
    </row>
    <row r="8841" s="1" customFormat="1" ht="12.75">
      <c r="B8841" s="110"/>
    </row>
    <row r="8842" s="1" customFormat="1" ht="12.75">
      <c r="B8842" s="110"/>
    </row>
    <row r="8843" s="1" customFormat="1" ht="12.75">
      <c r="B8843" s="110"/>
    </row>
    <row r="8844" s="1" customFormat="1" ht="12.75">
      <c r="B8844" s="110"/>
    </row>
    <row r="8845" s="1" customFormat="1" ht="12.75">
      <c r="B8845" s="110"/>
    </row>
    <row r="8846" s="1" customFormat="1" ht="12.75">
      <c r="B8846" s="110"/>
    </row>
    <row r="8847" s="1" customFormat="1" ht="12.75">
      <c r="B8847" s="110"/>
    </row>
    <row r="8848" s="1" customFormat="1" ht="12.75">
      <c r="B8848" s="110"/>
    </row>
    <row r="8849" s="1" customFormat="1" ht="12.75">
      <c r="B8849" s="110"/>
    </row>
    <row r="8850" s="1" customFormat="1" ht="12.75">
      <c r="B8850" s="110"/>
    </row>
    <row r="8851" s="1" customFormat="1" ht="12.75">
      <c r="B8851" s="110"/>
    </row>
    <row r="8852" s="1" customFormat="1" ht="12.75">
      <c r="B8852" s="110"/>
    </row>
    <row r="8853" s="1" customFormat="1" ht="12.75">
      <c r="B8853" s="110"/>
    </row>
    <row r="8854" s="1" customFormat="1" ht="12.75">
      <c r="B8854" s="110"/>
    </row>
    <row r="8855" s="1" customFormat="1" ht="12.75">
      <c r="B8855" s="110"/>
    </row>
    <row r="8856" s="1" customFormat="1" ht="12.75">
      <c r="B8856" s="110"/>
    </row>
    <row r="8857" s="1" customFormat="1" ht="12.75">
      <c r="B8857" s="110"/>
    </row>
    <row r="8858" s="1" customFormat="1" ht="12.75">
      <c r="B8858" s="110"/>
    </row>
    <row r="8859" s="1" customFormat="1" ht="12.75">
      <c r="B8859" s="110"/>
    </row>
    <row r="8860" s="1" customFormat="1" ht="12.75">
      <c r="B8860" s="110"/>
    </row>
    <row r="8861" s="1" customFormat="1" ht="12.75">
      <c r="B8861" s="110"/>
    </row>
    <row r="8862" s="1" customFormat="1" ht="12.75">
      <c r="B8862" s="110"/>
    </row>
    <row r="8863" s="1" customFormat="1" ht="12.75">
      <c r="B8863" s="110"/>
    </row>
    <row r="8864" s="1" customFormat="1" ht="12.75">
      <c r="B8864" s="110"/>
    </row>
    <row r="8865" s="1" customFormat="1" ht="12.75">
      <c r="B8865" s="110"/>
    </row>
    <row r="8866" s="1" customFormat="1" ht="12.75">
      <c r="B8866" s="110"/>
    </row>
    <row r="8867" s="1" customFormat="1" ht="12.75">
      <c r="B8867" s="110"/>
    </row>
    <row r="8868" s="1" customFormat="1" ht="12.75">
      <c r="B8868" s="110"/>
    </row>
    <row r="8869" s="1" customFormat="1" ht="12.75">
      <c r="B8869" s="110"/>
    </row>
    <row r="8870" s="1" customFormat="1" ht="12.75">
      <c r="B8870" s="110"/>
    </row>
    <row r="8871" s="1" customFormat="1" ht="12.75">
      <c r="B8871" s="110"/>
    </row>
    <row r="8872" s="1" customFormat="1" ht="12.75">
      <c r="B8872" s="110"/>
    </row>
    <row r="8873" s="1" customFormat="1" ht="12.75">
      <c r="B8873" s="110"/>
    </row>
    <row r="8874" s="1" customFormat="1" ht="12.75">
      <c r="B8874" s="110"/>
    </row>
    <row r="8875" s="1" customFormat="1" ht="12.75">
      <c r="B8875" s="110"/>
    </row>
    <row r="8876" s="1" customFormat="1" ht="12.75">
      <c r="B8876" s="110"/>
    </row>
    <row r="8877" s="1" customFormat="1" ht="12.75">
      <c r="B8877" s="110"/>
    </row>
    <row r="8878" s="1" customFormat="1" ht="12.75">
      <c r="B8878" s="110"/>
    </row>
    <row r="8879" s="1" customFormat="1" ht="12.75">
      <c r="B8879" s="110"/>
    </row>
    <row r="8880" s="1" customFormat="1" ht="12.75">
      <c r="B8880" s="110"/>
    </row>
    <row r="8881" s="1" customFormat="1" ht="12.75">
      <c r="B8881" s="110"/>
    </row>
    <row r="8882" s="1" customFormat="1" ht="12.75">
      <c r="B8882" s="110"/>
    </row>
    <row r="8883" s="1" customFormat="1" ht="12.75">
      <c r="B8883" s="110"/>
    </row>
    <row r="8884" s="1" customFormat="1" ht="12.75">
      <c r="B8884" s="110"/>
    </row>
    <row r="8885" s="1" customFormat="1" ht="12.75">
      <c r="B8885" s="110"/>
    </row>
    <row r="8886" s="1" customFormat="1" ht="12.75">
      <c r="B8886" s="110"/>
    </row>
    <row r="8887" s="1" customFormat="1" ht="12.75">
      <c r="B8887" s="110"/>
    </row>
    <row r="8888" s="1" customFormat="1" ht="12.75">
      <c r="B8888" s="110"/>
    </row>
    <row r="8889" s="1" customFormat="1" ht="12.75">
      <c r="B8889" s="110"/>
    </row>
    <row r="8890" s="1" customFormat="1" ht="12.75">
      <c r="B8890" s="110"/>
    </row>
    <row r="8891" s="1" customFormat="1" ht="12.75">
      <c r="B8891" s="110"/>
    </row>
    <row r="8892" s="1" customFormat="1" ht="12.75">
      <c r="B8892" s="110"/>
    </row>
    <row r="8893" s="1" customFormat="1" ht="12.75">
      <c r="B8893" s="110"/>
    </row>
    <row r="8894" s="1" customFormat="1" ht="12.75">
      <c r="B8894" s="110"/>
    </row>
    <row r="8895" s="1" customFormat="1" ht="12.75">
      <c r="B8895" s="110"/>
    </row>
    <row r="8896" s="1" customFormat="1" ht="12.75">
      <c r="B8896" s="110"/>
    </row>
    <row r="8897" s="1" customFormat="1" ht="12.75">
      <c r="B8897" s="110"/>
    </row>
    <row r="8898" s="1" customFormat="1" ht="12.75">
      <c r="B8898" s="110"/>
    </row>
    <row r="8899" s="1" customFormat="1" ht="12.75">
      <c r="B8899" s="110"/>
    </row>
    <row r="8900" s="1" customFormat="1" ht="12.75">
      <c r="B8900" s="110"/>
    </row>
    <row r="8901" s="1" customFormat="1" ht="12.75">
      <c r="B8901" s="110"/>
    </row>
    <row r="8902" s="1" customFormat="1" ht="12.75">
      <c r="B8902" s="110"/>
    </row>
    <row r="8903" s="1" customFormat="1" ht="12.75">
      <c r="B8903" s="110"/>
    </row>
    <row r="8904" s="1" customFormat="1" ht="12.75">
      <c r="B8904" s="110"/>
    </row>
    <row r="8905" s="1" customFormat="1" ht="12.75">
      <c r="B8905" s="110"/>
    </row>
    <row r="8906" s="1" customFormat="1" ht="12.75">
      <c r="B8906" s="110"/>
    </row>
    <row r="8907" s="1" customFormat="1" ht="12.75">
      <c r="B8907" s="110"/>
    </row>
    <row r="8908" s="1" customFormat="1" ht="12.75">
      <c r="B8908" s="110"/>
    </row>
    <row r="8909" s="1" customFormat="1" ht="12.75">
      <c r="B8909" s="110"/>
    </row>
    <row r="8910" s="1" customFormat="1" ht="12.75">
      <c r="B8910" s="110"/>
    </row>
    <row r="8911" s="1" customFormat="1" ht="12.75">
      <c r="B8911" s="110"/>
    </row>
    <row r="8912" s="1" customFormat="1" ht="12.75">
      <c r="B8912" s="110"/>
    </row>
    <row r="8913" s="1" customFormat="1" ht="12.75">
      <c r="B8913" s="110"/>
    </row>
    <row r="8914" s="1" customFormat="1" ht="12.75">
      <c r="B8914" s="110"/>
    </row>
    <row r="8915" s="1" customFormat="1" ht="12.75">
      <c r="B8915" s="110"/>
    </row>
    <row r="8916" s="1" customFormat="1" ht="12.75">
      <c r="B8916" s="110"/>
    </row>
    <row r="8917" s="1" customFormat="1" ht="12.75">
      <c r="B8917" s="110"/>
    </row>
    <row r="8918" s="1" customFormat="1" ht="12.75">
      <c r="B8918" s="110"/>
    </row>
    <row r="8919" s="1" customFormat="1" ht="12.75">
      <c r="B8919" s="110"/>
    </row>
    <row r="8920" s="1" customFormat="1" ht="12.75">
      <c r="B8920" s="110"/>
    </row>
    <row r="8921" s="1" customFormat="1" ht="12.75">
      <c r="B8921" s="110"/>
    </row>
    <row r="8922" s="1" customFormat="1" ht="12.75">
      <c r="B8922" s="110"/>
    </row>
    <row r="8923" s="1" customFormat="1" ht="12.75">
      <c r="B8923" s="110"/>
    </row>
    <row r="8924" s="1" customFormat="1" ht="12.75">
      <c r="B8924" s="110"/>
    </row>
    <row r="8925" s="1" customFormat="1" ht="12.75">
      <c r="B8925" s="110"/>
    </row>
    <row r="8926" s="1" customFormat="1" ht="12.75">
      <c r="B8926" s="110"/>
    </row>
    <row r="8927" s="1" customFormat="1" ht="12.75">
      <c r="B8927" s="110"/>
    </row>
    <row r="8928" s="1" customFormat="1" ht="12.75">
      <c r="B8928" s="110"/>
    </row>
    <row r="8929" s="1" customFormat="1" ht="12.75">
      <c r="B8929" s="110"/>
    </row>
    <row r="8930" s="1" customFormat="1" ht="12.75">
      <c r="B8930" s="110"/>
    </row>
    <row r="8931" s="1" customFormat="1" ht="12.75">
      <c r="B8931" s="110"/>
    </row>
    <row r="8932" s="1" customFormat="1" ht="12.75">
      <c r="B8932" s="110"/>
    </row>
    <row r="8933" s="1" customFormat="1" ht="12.75">
      <c r="B8933" s="110"/>
    </row>
    <row r="8934" s="1" customFormat="1" ht="12.75">
      <c r="B8934" s="110"/>
    </row>
    <row r="8935" s="1" customFormat="1" ht="12.75">
      <c r="B8935" s="110"/>
    </row>
    <row r="8936" s="1" customFormat="1" ht="12.75">
      <c r="B8936" s="110"/>
    </row>
    <row r="8937" s="1" customFormat="1" ht="12.75">
      <c r="B8937" s="110"/>
    </row>
    <row r="8938" s="1" customFormat="1" ht="12.75">
      <c r="B8938" s="110"/>
    </row>
    <row r="8939" s="1" customFormat="1" ht="12.75">
      <c r="B8939" s="110"/>
    </row>
    <row r="8940" s="1" customFormat="1" ht="12.75">
      <c r="B8940" s="110"/>
    </row>
    <row r="8941" s="1" customFormat="1" ht="12.75">
      <c r="B8941" s="110"/>
    </row>
    <row r="8942" s="1" customFormat="1" ht="12.75">
      <c r="B8942" s="110"/>
    </row>
    <row r="8943" s="1" customFormat="1" ht="12.75">
      <c r="B8943" s="110"/>
    </row>
    <row r="8944" s="1" customFormat="1" ht="12.75">
      <c r="B8944" s="110"/>
    </row>
    <row r="8945" s="1" customFormat="1" ht="12.75">
      <c r="B8945" s="110"/>
    </row>
    <row r="8946" s="1" customFormat="1" ht="12.75">
      <c r="B8946" s="110"/>
    </row>
    <row r="8947" s="1" customFormat="1" ht="12.75">
      <c r="B8947" s="110"/>
    </row>
    <row r="8948" s="1" customFormat="1" ht="12.75">
      <c r="B8948" s="110"/>
    </row>
    <row r="8949" s="1" customFormat="1" ht="12.75">
      <c r="B8949" s="110"/>
    </row>
    <row r="8950" s="1" customFormat="1" ht="12.75">
      <c r="B8950" s="110"/>
    </row>
    <row r="8951" s="1" customFormat="1" ht="12.75">
      <c r="B8951" s="110"/>
    </row>
    <row r="8952" s="1" customFormat="1" ht="12.75">
      <c r="B8952" s="110"/>
    </row>
    <row r="8953" s="1" customFormat="1" ht="12.75">
      <c r="B8953" s="110"/>
    </row>
    <row r="8954" s="1" customFormat="1" ht="12.75">
      <c r="B8954" s="110"/>
    </row>
    <row r="8955" s="1" customFormat="1" ht="12.75">
      <c r="B8955" s="110"/>
    </row>
    <row r="8956" s="1" customFormat="1" ht="12.75">
      <c r="B8956" s="110"/>
    </row>
    <row r="8957" s="1" customFormat="1" ht="12.75">
      <c r="B8957" s="110"/>
    </row>
    <row r="8958" s="1" customFormat="1" ht="12.75">
      <c r="B8958" s="110"/>
    </row>
    <row r="8959" s="1" customFormat="1" ht="12.75">
      <c r="B8959" s="110"/>
    </row>
    <row r="8960" s="1" customFormat="1" ht="12.75">
      <c r="B8960" s="110"/>
    </row>
    <row r="8961" s="1" customFormat="1" ht="12.75">
      <c r="B8961" s="110"/>
    </row>
    <row r="8962" s="1" customFormat="1" ht="12.75">
      <c r="B8962" s="110"/>
    </row>
    <row r="8963" s="1" customFormat="1" ht="12.75">
      <c r="B8963" s="110"/>
    </row>
    <row r="8964" s="1" customFormat="1" ht="12.75">
      <c r="B8964" s="110"/>
    </row>
    <row r="8965" s="1" customFormat="1" ht="12.75">
      <c r="B8965" s="110"/>
    </row>
    <row r="8966" s="1" customFormat="1" ht="12.75">
      <c r="B8966" s="110"/>
    </row>
    <row r="8967" s="1" customFormat="1" ht="12.75">
      <c r="B8967" s="110"/>
    </row>
    <row r="8968" s="1" customFormat="1" ht="12.75">
      <c r="B8968" s="110"/>
    </row>
    <row r="8969" s="1" customFormat="1" ht="12.75">
      <c r="B8969" s="110"/>
    </row>
    <row r="8970" s="1" customFormat="1" ht="12.75">
      <c r="B8970" s="110"/>
    </row>
    <row r="8971" s="1" customFormat="1" ht="12.75">
      <c r="B8971" s="110"/>
    </row>
    <row r="8972" s="1" customFormat="1" ht="12.75">
      <c r="B8972" s="110"/>
    </row>
    <row r="8973" s="1" customFormat="1" ht="12.75">
      <c r="B8973" s="110"/>
    </row>
    <row r="8974" s="1" customFormat="1" ht="12.75">
      <c r="B8974" s="110"/>
    </row>
    <row r="8975" s="1" customFormat="1" ht="12.75">
      <c r="B8975" s="110"/>
    </row>
    <row r="8976" s="1" customFormat="1" ht="12.75">
      <c r="B8976" s="110"/>
    </row>
    <row r="8977" s="1" customFormat="1" ht="12.75">
      <c r="B8977" s="110"/>
    </row>
    <row r="8978" s="1" customFormat="1" ht="12.75">
      <c r="B8978" s="110"/>
    </row>
    <row r="8979" s="1" customFormat="1" ht="12.75">
      <c r="B8979" s="110"/>
    </row>
    <row r="8980" s="1" customFormat="1" ht="12.75">
      <c r="B8980" s="110"/>
    </row>
    <row r="8981" s="1" customFormat="1" ht="12.75">
      <c r="B8981" s="110"/>
    </row>
    <row r="8982" s="1" customFormat="1" ht="12.75">
      <c r="B8982" s="110"/>
    </row>
    <row r="8983" s="1" customFormat="1" ht="12.75">
      <c r="B8983" s="110"/>
    </row>
    <row r="8984" s="1" customFormat="1" ht="12.75">
      <c r="B8984" s="110"/>
    </row>
    <row r="8985" s="1" customFormat="1" ht="12.75">
      <c r="B8985" s="110"/>
    </row>
    <row r="8986" s="1" customFormat="1" ht="12.75">
      <c r="B8986" s="110"/>
    </row>
    <row r="8987" s="1" customFormat="1" ht="12.75">
      <c r="B8987" s="110"/>
    </row>
    <row r="8988" s="1" customFormat="1" ht="12.75">
      <c r="B8988" s="110"/>
    </row>
    <row r="8989" s="1" customFormat="1" ht="12.75">
      <c r="B8989" s="110"/>
    </row>
    <row r="8990" s="1" customFormat="1" ht="12.75">
      <c r="B8990" s="110"/>
    </row>
    <row r="8991" s="1" customFormat="1" ht="12.75">
      <c r="B8991" s="110"/>
    </row>
    <row r="8992" s="1" customFormat="1" ht="12.75">
      <c r="B8992" s="110"/>
    </row>
    <row r="8993" s="1" customFormat="1" ht="12.75">
      <c r="B8993" s="110"/>
    </row>
    <row r="8994" s="1" customFormat="1" ht="12.75">
      <c r="B8994" s="110"/>
    </row>
    <row r="8995" s="1" customFormat="1" ht="12.75">
      <c r="B8995" s="110"/>
    </row>
    <row r="8996" s="1" customFormat="1" ht="12.75">
      <c r="B8996" s="110"/>
    </row>
    <row r="8997" s="1" customFormat="1" ht="12.75">
      <c r="B8997" s="110"/>
    </row>
    <row r="8998" s="1" customFormat="1" ht="12.75">
      <c r="B8998" s="110"/>
    </row>
    <row r="8999" s="1" customFormat="1" ht="12.75">
      <c r="B8999" s="110"/>
    </row>
    <row r="9000" s="1" customFormat="1" ht="12.75">
      <c r="B9000" s="110"/>
    </row>
    <row r="9001" s="1" customFormat="1" ht="12.75">
      <c r="B9001" s="110"/>
    </row>
    <row r="9002" s="1" customFormat="1" ht="12.75">
      <c r="B9002" s="110"/>
    </row>
    <row r="9003" s="1" customFormat="1" ht="12.75">
      <c r="B9003" s="110"/>
    </row>
    <row r="9004" s="1" customFormat="1" ht="12.75">
      <c r="B9004" s="110"/>
    </row>
    <row r="9005" s="1" customFormat="1" ht="12.75">
      <c r="B9005" s="110"/>
    </row>
    <row r="9006" s="1" customFormat="1" ht="12.75">
      <c r="B9006" s="110"/>
    </row>
    <row r="9007" s="1" customFormat="1" ht="12.75">
      <c r="B9007" s="110"/>
    </row>
    <row r="9008" s="1" customFormat="1" ht="12.75">
      <c r="B9008" s="110"/>
    </row>
    <row r="9009" s="1" customFormat="1" ht="12.75">
      <c r="B9009" s="110"/>
    </row>
    <row r="9010" s="1" customFormat="1" ht="12.75">
      <c r="B9010" s="110"/>
    </row>
    <row r="9011" s="1" customFormat="1" ht="12.75">
      <c r="B9011" s="110"/>
    </row>
    <row r="9012" s="1" customFormat="1" ht="12.75">
      <c r="B9012" s="110"/>
    </row>
    <row r="9013" s="1" customFormat="1" ht="12.75">
      <c r="B9013" s="110"/>
    </row>
    <row r="9014" s="1" customFormat="1" ht="12.75">
      <c r="B9014" s="110"/>
    </row>
    <row r="9015" s="1" customFormat="1" ht="12.75">
      <c r="B9015" s="110"/>
    </row>
    <row r="9016" s="1" customFormat="1" ht="12.75">
      <c r="B9016" s="110"/>
    </row>
    <row r="9017" s="1" customFormat="1" ht="12.75">
      <c r="B9017" s="110"/>
    </row>
    <row r="9018" s="1" customFormat="1" ht="12.75">
      <c r="B9018" s="110"/>
    </row>
    <row r="9019" s="1" customFormat="1" ht="12.75">
      <c r="B9019" s="110"/>
    </row>
    <row r="9020" s="1" customFormat="1" ht="12.75">
      <c r="B9020" s="110"/>
    </row>
    <row r="9021" s="1" customFormat="1" ht="12.75">
      <c r="B9021" s="110"/>
    </row>
    <row r="9022" s="1" customFormat="1" ht="12.75">
      <c r="B9022" s="110"/>
    </row>
    <row r="9023" s="1" customFormat="1" ht="12.75">
      <c r="B9023" s="110"/>
    </row>
    <row r="9024" s="1" customFormat="1" ht="12.75">
      <c r="B9024" s="110"/>
    </row>
    <row r="9025" s="1" customFormat="1" ht="12.75">
      <c r="B9025" s="110"/>
    </row>
    <row r="9026" s="1" customFormat="1" ht="12.75">
      <c r="B9026" s="110"/>
    </row>
    <row r="9027" s="1" customFormat="1" ht="12.75">
      <c r="B9027" s="110"/>
    </row>
    <row r="9028" s="1" customFormat="1" ht="12.75">
      <c r="B9028" s="110"/>
    </row>
    <row r="9029" s="1" customFormat="1" ht="12.75">
      <c r="B9029" s="110"/>
    </row>
    <row r="9030" s="1" customFormat="1" ht="12.75">
      <c r="B9030" s="110"/>
    </row>
    <row r="9031" s="1" customFormat="1" ht="12.75">
      <c r="B9031" s="110"/>
    </row>
    <row r="9032" s="1" customFormat="1" ht="12.75">
      <c r="B9032" s="110"/>
    </row>
    <row r="9033" s="1" customFormat="1" ht="12.75">
      <c r="B9033" s="110"/>
    </row>
    <row r="9034" s="1" customFormat="1" ht="12.75">
      <c r="B9034" s="110"/>
    </row>
    <row r="9035" s="1" customFormat="1" ht="12.75">
      <c r="B9035" s="110"/>
    </row>
    <row r="9036" s="1" customFormat="1" ht="12.75">
      <c r="B9036" s="110"/>
    </row>
    <row r="9037" s="1" customFormat="1" ht="12.75">
      <c r="B9037" s="110"/>
    </row>
    <row r="9038" s="1" customFormat="1" ht="12.75">
      <c r="B9038" s="110"/>
    </row>
    <row r="9039" s="1" customFormat="1" ht="12.75">
      <c r="B9039" s="110"/>
    </row>
    <row r="9040" s="1" customFormat="1" ht="12.75">
      <c r="B9040" s="110"/>
    </row>
    <row r="9041" s="1" customFormat="1" ht="12.75">
      <c r="B9041" s="110"/>
    </row>
    <row r="9042" s="1" customFormat="1" ht="12.75">
      <c r="B9042" s="110"/>
    </row>
    <row r="9043" s="1" customFormat="1" ht="12.75">
      <c r="B9043" s="110"/>
    </row>
    <row r="9044" s="1" customFormat="1" ht="12.75">
      <c r="B9044" s="110"/>
    </row>
    <row r="9045" s="1" customFormat="1" ht="12.75">
      <c r="B9045" s="110"/>
    </row>
    <row r="9046" s="1" customFormat="1" ht="12.75">
      <c r="B9046" s="110"/>
    </row>
    <row r="9047" s="1" customFormat="1" ht="12.75">
      <c r="B9047" s="110"/>
    </row>
    <row r="9048" s="1" customFormat="1" ht="12.75">
      <c r="B9048" s="110"/>
    </row>
    <row r="9049" s="1" customFormat="1" ht="12.75">
      <c r="B9049" s="110"/>
    </row>
    <row r="9050" s="1" customFormat="1" ht="12.75">
      <c r="B9050" s="110"/>
    </row>
    <row r="9051" s="1" customFormat="1" ht="12.75">
      <c r="B9051" s="110"/>
    </row>
    <row r="9052" s="1" customFormat="1" ht="12.75">
      <c r="B9052" s="110"/>
    </row>
    <row r="9053" s="1" customFormat="1" ht="12.75">
      <c r="B9053" s="110"/>
    </row>
    <row r="9054" s="1" customFormat="1" ht="12.75">
      <c r="B9054" s="110"/>
    </row>
    <row r="9055" s="1" customFormat="1" ht="12.75">
      <c r="B9055" s="110"/>
    </row>
    <row r="9056" s="1" customFormat="1" ht="12.75">
      <c r="B9056" s="110"/>
    </row>
    <row r="9057" s="1" customFormat="1" ht="12.75">
      <c r="B9057" s="110"/>
    </row>
    <row r="9058" s="1" customFormat="1" ht="12.75">
      <c r="B9058" s="110"/>
    </row>
    <row r="9059" s="1" customFormat="1" ht="12.75">
      <c r="B9059" s="110"/>
    </row>
    <row r="9060" s="1" customFormat="1" ht="12.75">
      <c r="B9060" s="110"/>
    </row>
    <row r="9061" s="1" customFormat="1" ht="12.75">
      <c r="B9061" s="110"/>
    </row>
    <row r="9062" s="1" customFormat="1" ht="12.75">
      <c r="B9062" s="110"/>
    </row>
    <row r="9063" s="1" customFormat="1" ht="12.75">
      <c r="B9063" s="110"/>
    </row>
    <row r="9064" s="1" customFormat="1" ht="12.75">
      <c r="B9064" s="110"/>
    </row>
    <row r="9065" s="1" customFormat="1" ht="12.75">
      <c r="B9065" s="110"/>
    </row>
    <row r="9066" s="1" customFormat="1" ht="12.75">
      <c r="B9066" s="110"/>
    </row>
    <row r="9067" s="1" customFormat="1" ht="12.75">
      <c r="B9067" s="110"/>
    </row>
    <row r="9068" s="1" customFormat="1" ht="12.75">
      <c r="B9068" s="110"/>
    </row>
    <row r="9069" s="1" customFormat="1" ht="12.75">
      <c r="B9069" s="110"/>
    </row>
    <row r="9070" s="1" customFormat="1" ht="12.75">
      <c r="B9070" s="110"/>
    </row>
    <row r="9071" s="1" customFormat="1" ht="12.75">
      <c r="B9071" s="110"/>
    </row>
    <row r="9072" s="1" customFormat="1" ht="12.75">
      <c r="B9072" s="110"/>
    </row>
    <row r="9073" s="1" customFormat="1" ht="12.75">
      <c r="B9073" s="110"/>
    </row>
    <row r="9074" s="1" customFormat="1" ht="12.75">
      <c r="B9074" s="110"/>
    </row>
    <row r="9075" s="1" customFormat="1" ht="12.75">
      <c r="B9075" s="110"/>
    </row>
    <row r="9076" s="1" customFormat="1" ht="12.75">
      <c r="B9076" s="110"/>
    </row>
    <row r="9077" s="1" customFormat="1" ht="12.75">
      <c r="B9077" s="110"/>
    </row>
    <row r="9078" s="1" customFormat="1" ht="12.75">
      <c r="B9078" s="110"/>
    </row>
    <row r="9079" s="1" customFormat="1" ht="12.75">
      <c r="B9079" s="110"/>
    </row>
    <row r="9080" s="1" customFormat="1" ht="12.75">
      <c r="B9080" s="110"/>
    </row>
    <row r="9081" s="1" customFormat="1" ht="12.75">
      <c r="B9081" s="110"/>
    </row>
    <row r="9082" s="1" customFormat="1" ht="12.75">
      <c r="B9082" s="110"/>
    </row>
    <row r="9083" s="1" customFormat="1" ht="12.75">
      <c r="B9083" s="110"/>
    </row>
    <row r="9084" s="1" customFormat="1" ht="12.75">
      <c r="B9084" s="110"/>
    </row>
    <row r="9085" s="1" customFormat="1" ht="12.75">
      <c r="B9085" s="110"/>
    </row>
    <row r="9086" s="1" customFormat="1" ht="12.75">
      <c r="B9086" s="110"/>
    </row>
    <row r="9087" s="1" customFormat="1" ht="12.75">
      <c r="B9087" s="110"/>
    </row>
    <row r="9088" s="1" customFormat="1" ht="12.75">
      <c r="B9088" s="110"/>
    </row>
    <row r="9089" s="1" customFormat="1" ht="12.75">
      <c r="B9089" s="110"/>
    </row>
    <row r="9090" s="1" customFormat="1" ht="12.75">
      <c r="B9090" s="110"/>
    </row>
    <row r="9091" s="1" customFormat="1" ht="12.75">
      <c r="B9091" s="110"/>
    </row>
    <row r="9092" s="1" customFormat="1" ht="12.75">
      <c r="B9092" s="110"/>
    </row>
    <row r="9093" s="1" customFormat="1" ht="12.75">
      <c r="B9093" s="110"/>
    </row>
    <row r="9094" s="1" customFormat="1" ht="12.75">
      <c r="B9094" s="110"/>
    </row>
    <row r="9095" s="1" customFormat="1" ht="12.75">
      <c r="B9095" s="110"/>
    </row>
    <row r="9096" s="1" customFormat="1" ht="12.75">
      <c r="B9096" s="110"/>
    </row>
    <row r="9097" s="1" customFormat="1" ht="12.75">
      <c r="B9097" s="110"/>
    </row>
    <row r="9098" s="1" customFormat="1" ht="12.75">
      <c r="B9098" s="110"/>
    </row>
    <row r="9099" s="1" customFormat="1" ht="12.75">
      <c r="B9099" s="110"/>
    </row>
    <row r="9100" s="1" customFormat="1" ht="12.75">
      <c r="B9100" s="110"/>
    </row>
    <row r="9101" s="1" customFormat="1" ht="12.75">
      <c r="B9101" s="110"/>
    </row>
    <row r="9102" s="1" customFormat="1" ht="12.75">
      <c r="B9102" s="110"/>
    </row>
    <row r="9103" s="1" customFormat="1" ht="12.75">
      <c r="B9103" s="110"/>
    </row>
    <row r="9104" s="1" customFormat="1" ht="12.75">
      <c r="B9104" s="110"/>
    </row>
    <row r="9105" s="1" customFormat="1" ht="12.75">
      <c r="B9105" s="110"/>
    </row>
    <row r="9106" s="1" customFormat="1" ht="12.75">
      <c r="B9106" s="110"/>
    </row>
    <row r="9107" s="1" customFormat="1" ht="12.75">
      <c r="B9107" s="110"/>
    </row>
    <row r="9108" s="1" customFormat="1" ht="12.75">
      <c r="B9108" s="110"/>
    </row>
    <row r="9109" s="1" customFormat="1" ht="12.75">
      <c r="B9109" s="110"/>
    </row>
    <row r="9110" s="1" customFormat="1" ht="12.75">
      <c r="B9110" s="110"/>
    </row>
    <row r="9111" s="1" customFormat="1" ht="12.75">
      <c r="B9111" s="110"/>
    </row>
    <row r="9112" s="1" customFormat="1" ht="12.75">
      <c r="B9112" s="110"/>
    </row>
    <row r="9113" s="1" customFormat="1" ht="12.75">
      <c r="B9113" s="110"/>
    </row>
    <row r="9114" s="1" customFormat="1" ht="12.75">
      <c r="B9114" s="110"/>
    </row>
    <row r="9115" s="1" customFormat="1" ht="12.75">
      <c r="B9115" s="110"/>
    </row>
    <row r="9116" s="1" customFormat="1" ht="12.75">
      <c r="B9116" s="110"/>
    </row>
    <row r="9117" s="1" customFormat="1" ht="12.75">
      <c r="B9117" s="110"/>
    </row>
    <row r="9118" s="1" customFormat="1" ht="12.75">
      <c r="B9118" s="110"/>
    </row>
    <row r="9119" s="1" customFormat="1" ht="12.75">
      <c r="B9119" s="110"/>
    </row>
    <row r="9120" s="1" customFormat="1" ht="12.75">
      <c r="B9120" s="110"/>
    </row>
    <row r="9121" s="1" customFormat="1" ht="12.75">
      <c r="B9121" s="110"/>
    </row>
    <row r="9122" s="1" customFormat="1" ht="12.75">
      <c r="B9122" s="110"/>
    </row>
    <row r="9123" s="1" customFormat="1" ht="12.75">
      <c r="B9123" s="110"/>
    </row>
    <row r="9124" s="1" customFormat="1" ht="12.75">
      <c r="B9124" s="110"/>
    </row>
    <row r="9125" s="1" customFormat="1" ht="12.75">
      <c r="B9125" s="110"/>
    </row>
    <row r="9126" s="1" customFormat="1" ht="12.75">
      <c r="B9126" s="110"/>
    </row>
    <row r="9127" s="1" customFormat="1" ht="12.75">
      <c r="B9127" s="110"/>
    </row>
    <row r="9128" s="1" customFormat="1" ht="12.75">
      <c r="B9128" s="110"/>
    </row>
    <row r="9129" s="1" customFormat="1" ht="12.75">
      <c r="B9129" s="110"/>
    </row>
    <row r="9130" s="1" customFormat="1" ht="12.75">
      <c r="B9130" s="110"/>
    </row>
    <row r="9131" s="1" customFormat="1" ht="12.75">
      <c r="B9131" s="110"/>
    </row>
    <row r="9132" s="1" customFormat="1" ht="12.75">
      <c r="B9132" s="110"/>
    </row>
    <row r="9133" s="1" customFormat="1" ht="12.75">
      <c r="B9133" s="110"/>
    </row>
    <row r="9134" s="1" customFormat="1" ht="12.75">
      <c r="B9134" s="110"/>
    </row>
    <row r="9135" s="1" customFormat="1" ht="12.75">
      <c r="B9135" s="110"/>
    </row>
    <row r="9136" s="1" customFormat="1" ht="12.75">
      <c r="B9136" s="110"/>
    </row>
    <row r="9137" s="1" customFormat="1" ht="12.75">
      <c r="B9137" s="110"/>
    </row>
    <row r="9138" s="1" customFormat="1" ht="12.75">
      <c r="B9138" s="110"/>
    </row>
    <row r="9139" s="1" customFormat="1" ht="12.75">
      <c r="B9139" s="110"/>
    </row>
    <row r="9140" s="1" customFormat="1" ht="12.75">
      <c r="B9140" s="110"/>
    </row>
    <row r="9141" s="1" customFormat="1" ht="12.75">
      <c r="B9141" s="110"/>
    </row>
    <row r="9142" s="1" customFormat="1" ht="12.75">
      <c r="B9142" s="110"/>
    </row>
    <row r="9143" s="1" customFormat="1" ht="12.75">
      <c r="B9143" s="110"/>
    </row>
    <row r="9144" s="1" customFormat="1" ht="12.75">
      <c r="B9144" s="110"/>
    </row>
    <row r="9145" s="1" customFormat="1" ht="12.75">
      <c r="B9145" s="110"/>
    </row>
    <row r="9146" s="1" customFormat="1" ht="12.75">
      <c r="B9146" s="110"/>
    </row>
    <row r="9147" s="1" customFormat="1" ht="12.75">
      <c r="B9147" s="110"/>
    </row>
    <row r="9148" s="1" customFormat="1" ht="12.75">
      <c r="B9148" s="110"/>
    </row>
    <row r="9149" s="1" customFormat="1" ht="12.75">
      <c r="B9149" s="110"/>
    </row>
    <row r="9150" s="1" customFormat="1" ht="12.75">
      <c r="B9150" s="110"/>
    </row>
    <row r="9151" s="1" customFormat="1" ht="12.75">
      <c r="B9151" s="110"/>
    </row>
    <row r="9152" s="1" customFormat="1" ht="12.75">
      <c r="B9152" s="110"/>
    </row>
    <row r="9153" s="1" customFormat="1" ht="12.75">
      <c r="B9153" s="110"/>
    </row>
    <row r="9154" s="1" customFormat="1" ht="12.75">
      <c r="B9154" s="110"/>
    </row>
    <row r="9155" s="1" customFormat="1" ht="12.75">
      <c r="B9155" s="110"/>
    </row>
    <row r="9156" s="1" customFormat="1" ht="12.75">
      <c r="B9156" s="110"/>
    </row>
    <row r="9157" s="1" customFormat="1" ht="12.75">
      <c r="B9157" s="110"/>
    </row>
    <row r="9158" s="1" customFormat="1" ht="12.75">
      <c r="B9158" s="110"/>
    </row>
    <row r="9159" s="1" customFormat="1" ht="12.75">
      <c r="B9159" s="110"/>
    </row>
    <row r="9160" s="1" customFormat="1" ht="12.75">
      <c r="B9160" s="110"/>
    </row>
    <row r="9161" s="1" customFormat="1" ht="12.75">
      <c r="B9161" s="110"/>
    </row>
    <row r="9162" s="1" customFormat="1" ht="12.75">
      <c r="B9162" s="110"/>
    </row>
    <row r="9163" s="1" customFormat="1" ht="12.75">
      <c r="B9163" s="110"/>
    </row>
    <row r="9164" s="1" customFormat="1" ht="12.75">
      <c r="B9164" s="110"/>
    </row>
    <row r="9165" s="1" customFormat="1" ht="12.75">
      <c r="B9165" s="110"/>
    </row>
    <row r="9166" s="1" customFormat="1" ht="12.75">
      <c r="B9166" s="110"/>
    </row>
    <row r="9167" s="1" customFormat="1" ht="12.75">
      <c r="B9167" s="110"/>
    </row>
    <row r="9168" s="1" customFormat="1" ht="12.75">
      <c r="B9168" s="110"/>
    </row>
    <row r="9169" s="1" customFormat="1" ht="12.75">
      <c r="B9169" s="110"/>
    </row>
    <row r="9170" s="1" customFormat="1" ht="12.75">
      <c r="B9170" s="110"/>
    </row>
    <row r="9171" s="1" customFormat="1" ht="12.75">
      <c r="B9171" s="110"/>
    </row>
    <row r="9172" s="1" customFormat="1" ht="12.75">
      <c r="B9172" s="110"/>
    </row>
    <row r="9173" s="1" customFormat="1" ht="12.75">
      <c r="B9173" s="110"/>
    </row>
    <row r="9174" s="1" customFormat="1" ht="12.75">
      <c r="B9174" s="110"/>
    </row>
    <row r="9175" s="1" customFormat="1" ht="12.75">
      <c r="B9175" s="110"/>
    </row>
    <row r="9176" s="1" customFormat="1" ht="12.75">
      <c r="B9176" s="110"/>
    </row>
    <row r="9177" s="1" customFormat="1" ht="12.75">
      <c r="B9177" s="110"/>
    </row>
    <row r="9178" s="1" customFormat="1" ht="12.75">
      <c r="B9178" s="110"/>
    </row>
    <row r="9179" s="1" customFormat="1" ht="12.75">
      <c r="B9179" s="110"/>
    </row>
    <row r="9180" s="1" customFormat="1" ht="12.75">
      <c r="B9180" s="110"/>
    </row>
    <row r="9181" s="1" customFormat="1" ht="12.75">
      <c r="B9181" s="110"/>
    </row>
    <row r="9182" s="1" customFormat="1" ht="12.75">
      <c r="B9182" s="110"/>
    </row>
    <row r="9183" s="1" customFormat="1" ht="12.75">
      <c r="B9183" s="110"/>
    </row>
    <row r="9184" s="1" customFormat="1" ht="12.75">
      <c r="B9184" s="110"/>
    </row>
    <row r="9185" s="1" customFormat="1" ht="12.75">
      <c r="B9185" s="110"/>
    </row>
    <row r="9186" s="1" customFormat="1" ht="12.75">
      <c r="B9186" s="110"/>
    </row>
    <row r="9187" s="1" customFormat="1" ht="12.75">
      <c r="B9187" s="110"/>
    </row>
    <row r="9188" s="1" customFormat="1" ht="12.75">
      <c r="B9188" s="110"/>
    </row>
    <row r="9189" s="1" customFormat="1" ht="12.75">
      <c r="B9189" s="110"/>
    </row>
    <row r="9190" s="1" customFormat="1" ht="12.75">
      <c r="B9190" s="110"/>
    </row>
    <row r="9191" s="1" customFormat="1" ht="12.75">
      <c r="B9191" s="110"/>
    </row>
    <row r="9192" s="1" customFormat="1" ht="12.75">
      <c r="B9192" s="110"/>
    </row>
    <row r="9193" s="1" customFormat="1" ht="12.75">
      <c r="B9193" s="110"/>
    </row>
    <row r="9194" s="1" customFormat="1" ht="12.75">
      <c r="B9194" s="110"/>
    </row>
    <row r="9195" s="1" customFormat="1" ht="12.75">
      <c r="B9195" s="110"/>
    </row>
    <row r="9196" s="1" customFormat="1" ht="12.75">
      <c r="B9196" s="110"/>
    </row>
    <row r="9197" s="1" customFormat="1" ht="12.75">
      <c r="B9197" s="110"/>
    </row>
    <row r="9198" s="1" customFormat="1" ht="12.75">
      <c r="B9198" s="110"/>
    </row>
    <row r="9199" s="1" customFormat="1" ht="12.75">
      <c r="B9199" s="110"/>
    </row>
    <row r="9200" s="1" customFormat="1" ht="12.75">
      <c r="B9200" s="110"/>
    </row>
    <row r="9201" s="1" customFormat="1" ht="12.75">
      <c r="B9201" s="110"/>
    </row>
    <row r="9202" s="1" customFormat="1" ht="12.75">
      <c r="B9202" s="110"/>
    </row>
    <row r="9203" s="1" customFormat="1" ht="12.75">
      <c r="B9203" s="110"/>
    </row>
    <row r="9204" s="1" customFormat="1" ht="12.75">
      <c r="B9204" s="110"/>
    </row>
    <row r="9205" s="1" customFormat="1" ht="12.75">
      <c r="B9205" s="110"/>
    </row>
    <row r="9206" s="1" customFormat="1" ht="12.75">
      <c r="B9206" s="110"/>
    </row>
    <row r="9207" s="1" customFormat="1" ht="12.75">
      <c r="B9207" s="110"/>
    </row>
    <row r="9208" s="1" customFormat="1" ht="12.75">
      <c r="B9208" s="110"/>
    </row>
    <row r="9209" s="1" customFormat="1" ht="12.75">
      <c r="B9209" s="110"/>
    </row>
    <row r="9210" s="1" customFormat="1" ht="12.75">
      <c r="B9210" s="110"/>
    </row>
    <row r="9211" s="1" customFormat="1" ht="12.75">
      <c r="B9211" s="110"/>
    </row>
    <row r="9212" s="1" customFormat="1" ht="12.75">
      <c r="B9212" s="110"/>
    </row>
    <row r="9213" s="1" customFormat="1" ht="12.75">
      <c r="B9213" s="110"/>
    </row>
    <row r="9214" s="1" customFormat="1" ht="12.75">
      <c r="B9214" s="110"/>
    </row>
    <row r="9215" s="1" customFormat="1" ht="12.75">
      <c r="B9215" s="110"/>
    </row>
    <row r="9216" s="1" customFormat="1" ht="12.75">
      <c r="B9216" s="110"/>
    </row>
    <row r="9217" s="1" customFormat="1" ht="12.75">
      <c r="B9217" s="110"/>
    </row>
    <row r="9218" s="1" customFormat="1" ht="12.75">
      <c r="B9218" s="110"/>
    </row>
    <row r="9219" s="1" customFormat="1" ht="12.75">
      <c r="B9219" s="110"/>
    </row>
    <row r="9220" s="1" customFormat="1" ht="12.75">
      <c r="B9220" s="110"/>
    </row>
    <row r="9221" s="1" customFormat="1" ht="12.75">
      <c r="B9221" s="110"/>
    </row>
    <row r="9222" s="1" customFormat="1" ht="12.75">
      <c r="B9222" s="110"/>
    </row>
    <row r="9223" s="1" customFormat="1" ht="12.75">
      <c r="B9223" s="110"/>
    </row>
    <row r="9224" s="1" customFormat="1" ht="12.75">
      <c r="B9224" s="110"/>
    </row>
    <row r="9225" s="1" customFormat="1" ht="12.75">
      <c r="B9225" s="110"/>
    </row>
    <row r="9226" s="1" customFormat="1" ht="12.75">
      <c r="B9226" s="110"/>
    </row>
    <row r="9227" s="1" customFormat="1" ht="12.75">
      <c r="B9227" s="110"/>
    </row>
    <row r="9228" s="1" customFormat="1" ht="12.75">
      <c r="B9228" s="110"/>
    </row>
    <row r="9229" s="1" customFormat="1" ht="12.75">
      <c r="B9229" s="110"/>
    </row>
    <row r="9230" s="1" customFormat="1" ht="12.75">
      <c r="B9230" s="110"/>
    </row>
    <row r="9231" s="1" customFormat="1" ht="12.75">
      <c r="B9231" s="110"/>
    </row>
    <row r="9232" s="1" customFormat="1" ht="12.75">
      <c r="B9232" s="110"/>
    </row>
    <row r="9233" s="1" customFormat="1" ht="12.75">
      <c r="B9233" s="110"/>
    </row>
    <row r="9234" s="1" customFormat="1" ht="12.75">
      <c r="B9234" s="110"/>
    </row>
    <row r="9235" s="1" customFormat="1" ht="12.75">
      <c r="B9235" s="110"/>
    </row>
    <row r="9236" s="1" customFormat="1" ht="12.75">
      <c r="B9236" s="110"/>
    </row>
    <row r="9237" s="1" customFormat="1" ht="12.75">
      <c r="B9237" s="110"/>
    </row>
    <row r="9238" s="1" customFormat="1" ht="12.75">
      <c r="B9238" s="110"/>
    </row>
    <row r="9239" s="1" customFormat="1" ht="12.75">
      <c r="B9239" s="110"/>
    </row>
    <row r="9240" s="1" customFormat="1" ht="12.75">
      <c r="B9240" s="110"/>
    </row>
    <row r="9241" s="1" customFormat="1" ht="12.75">
      <c r="B9241" s="110"/>
    </row>
    <row r="9242" s="1" customFormat="1" ht="12.75">
      <c r="B9242" s="110"/>
    </row>
    <row r="9243" s="1" customFormat="1" ht="12.75">
      <c r="B9243" s="110"/>
    </row>
    <row r="9244" s="1" customFormat="1" ht="12.75">
      <c r="B9244" s="110"/>
    </row>
    <row r="9245" s="1" customFormat="1" ht="12.75">
      <c r="B9245" s="110"/>
    </row>
    <row r="9246" s="1" customFormat="1" ht="12.75">
      <c r="B9246" s="110"/>
    </row>
    <row r="9247" s="1" customFormat="1" ht="12.75">
      <c r="B9247" s="110"/>
    </row>
    <row r="9248" s="1" customFormat="1" ht="12.75">
      <c r="B9248" s="110"/>
    </row>
    <row r="9249" s="1" customFormat="1" ht="12.75">
      <c r="B9249" s="110"/>
    </row>
    <row r="9250" s="1" customFormat="1" ht="12.75">
      <c r="B9250" s="110"/>
    </row>
    <row r="9251" s="1" customFormat="1" ht="12.75">
      <c r="B9251" s="110"/>
    </row>
    <row r="9252" s="1" customFormat="1" ht="12.75">
      <c r="B9252" s="110"/>
    </row>
    <row r="9253" s="1" customFormat="1" ht="12.75">
      <c r="B9253" s="110"/>
    </row>
    <row r="9254" s="1" customFormat="1" ht="12.75">
      <c r="B9254" s="110"/>
    </row>
    <row r="9255" s="1" customFormat="1" ht="12.75">
      <c r="B9255" s="110"/>
    </row>
    <row r="9256" s="1" customFormat="1" ht="12.75">
      <c r="B9256" s="110"/>
    </row>
    <row r="9257" s="1" customFormat="1" ht="12.75">
      <c r="B9257" s="110"/>
    </row>
    <row r="9258" s="1" customFormat="1" ht="12.75">
      <c r="B9258" s="110"/>
    </row>
    <row r="9259" s="1" customFormat="1" ht="12.75">
      <c r="B9259" s="110"/>
    </row>
    <row r="9260" s="1" customFormat="1" ht="12.75">
      <c r="B9260" s="110"/>
    </row>
    <row r="9261" s="1" customFormat="1" ht="12.75">
      <c r="B9261" s="110"/>
    </row>
    <row r="9262" s="1" customFormat="1" ht="12.75">
      <c r="B9262" s="110"/>
    </row>
    <row r="9263" s="1" customFormat="1" ht="12.75">
      <c r="B9263" s="110"/>
    </row>
    <row r="9264" s="1" customFormat="1" ht="12.75">
      <c r="B9264" s="110"/>
    </row>
    <row r="9265" s="1" customFormat="1" ht="12.75">
      <c r="B9265" s="110"/>
    </row>
    <row r="9266" s="1" customFormat="1" ht="12.75">
      <c r="B9266" s="110"/>
    </row>
    <row r="9267" s="1" customFormat="1" ht="12.75">
      <c r="B9267" s="110"/>
    </row>
    <row r="9268" s="1" customFormat="1" ht="12.75">
      <c r="B9268" s="110"/>
    </row>
    <row r="9269" s="1" customFormat="1" ht="12.75">
      <c r="B9269" s="110"/>
    </row>
    <row r="9270" s="1" customFormat="1" ht="12.75">
      <c r="B9270" s="110"/>
    </row>
    <row r="9271" s="1" customFormat="1" ht="12.75">
      <c r="B9271" s="110"/>
    </row>
    <row r="9272" s="1" customFormat="1" ht="12.75">
      <c r="B9272" s="110"/>
    </row>
    <row r="9273" s="1" customFormat="1" ht="12.75">
      <c r="B9273" s="110"/>
    </row>
    <row r="9274" s="1" customFormat="1" ht="12.75">
      <c r="B9274" s="110"/>
    </row>
    <row r="9275" s="1" customFormat="1" ht="12.75">
      <c r="B9275" s="110"/>
    </row>
    <row r="9276" s="1" customFormat="1" ht="12.75">
      <c r="B9276" s="110"/>
    </row>
    <row r="9277" s="1" customFormat="1" ht="12.75">
      <c r="B9277" s="110"/>
    </row>
    <row r="9278" s="1" customFormat="1" ht="12.75">
      <c r="B9278" s="110"/>
    </row>
    <row r="9279" s="1" customFormat="1" ht="12.75">
      <c r="B9279" s="110"/>
    </row>
    <row r="9280" s="1" customFormat="1" ht="12.75">
      <c r="B9280" s="110"/>
    </row>
    <row r="9281" s="1" customFormat="1" ht="12.75">
      <c r="B9281" s="110"/>
    </row>
    <row r="9282" s="1" customFormat="1" ht="12.75">
      <c r="B9282" s="110"/>
    </row>
    <row r="9283" s="1" customFormat="1" ht="12.75">
      <c r="B9283" s="110"/>
    </row>
    <row r="9284" s="1" customFormat="1" ht="12.75">
      <c r="B9284" s="110"/>
    </row>
    <row r="9285" s="1" customFormat="1" ht="12.75">
      <c r="B9285" s="110"/>
    </row>
    <row r="9286" s="1" customFormat="1" ht="12.75">
      <c r="B9286" s="110"/>
    </row>
    <row r="9287" s="1" customFormat="1" ht="12.75">
      <c r="B9287" s="110"/>
    </row>
    <row r="9288" s="1" customFormat="1" ht="12.75">
      <c r="B9288" s="110"/>
    </row>
    <row r="9289" s="1" customFormat="1" ht="12.75">
      <c r="B9289" s="110"/>
    </row>
    <row r="9290" s="1" customFormat="1" ht="12.75">
      <c r="B9290" s="110"/>
    </row>
    <row r="9291" s="1" customFormat="1" ht="12.75">
      <c r="B9291" s="110"/>
    </row>
    <row r="9292" s="1" customFormat="1" ht="12.75">
      <c r="B9292" s="110"/>
    </row>
    <row r="9293" s="1" customFormat="1" ht="12.75">
      <c r="B9293" s="110"/>
    </row>
    <row r="9294" s="1" customFormat="1" ht="12.75">
      <c r="B9294" s="110"/>
    </row>
    <row r="9295" s="1" customFormat="1" ht="12.75">
      <c r="B9295" s="110"/>
    </row>
    <row r="9296" s="1" customFormat="1" ht="12.75">
      <c r="B9296" s="110"/>
    </row>
    <row r="9297" s="1" customFormat="1" ht="12.75">
      <c r="B9297" s="110"/>
    </row>
    <row r="9298" s="1" customFormat="1" ht="12.75">
      <c r="B9298" s="110"/>
    </row>
    <row r="9299" s="1" customFormat="1" ht="12.75">
      <c r="B9299" s="110"/>
    </row>
    <row r="9300" s="1" customFormat="1" ht="12.75">
      <c r="B9300" s="110"/>
    </row>
    <row r="9301" s="1" customFormat="1" ht="12.75">
      <c r="B9301" s="110"/>
    </row>
    <row r="9302" s="1" customFormat="1" ht="12.75">
      <c r="B9302" s="110"/>
    </row>
    <row r="9303" s="1" customFormat="1" ht="12.75">
      <c r="B9303" s="110"/>
    </row>
    <row r="9304" s="1" customFormat="1" ht="12.75">
      <c r="B9304" s="110"/>
    </row>
    <row r="9305" s="1" customFormat="1" ht="12.75">
      <c r="B9305" s="110"/>
    </row>
    <row r="9306" s="1" customFormat="1" ht="12.75">
      <c r="B9306" s="110"/>
    </row>
    <row r="9307" s="1" customFormat="1" ht="12.75">
      <c r="B9307" s="110"/>
    </row>
    <row r="9308" s="1" customFormat="1" ht="12.75">
      <c r="B9308" s="110"/>
    </row>
    <row r="9309" s="1" customFormat="1" ht="12.75">
      <c r="B9309" s="110"/>
    </row>
    <row r="9310" s="1" customFormat="1" ht="12.75">
      <c r="B9310" s="110"/>
    </row>
    <row r="9311" s="1" customFormat="1" ht="12.75">
      <c r="B9311" s="110"/>
    </row>
    <row r="9312" s="1" customFormat="1" ht="12.75">
      <c r="B9312" s="110"/>
    </row>
    <row r="9313" s="1" customFormat="1" ht="12.75">
      <c r="B9313" s="110"/>
    </row>
    <row r="9314" s="1" customFormat="1" ht="12.75">
      <c r="B9314" s="110"/>
    </row>
    <row r="9315" s="1" customFormat="1" ht="12.75">
      <c r="B9315" s="110"/>
    </row>
    <row r="9316" s="1" customFormat="1" ht="12.75">
      <c r="B9316" s="110"/>
    </row>
    <row r="9317" s="1" customFormat="1" ht="12.75">
      <c r="B9317" s="110"/>
    </row>
    <row r="9318" s="1" customFormat="1" ht="12.75">
      <c r="B9318" s="110"/>
    </row>
    <row r="9319" s="1" customFormat="1" ht="12.75">
      <c r="B9319" s="110"/>
    </row>
    <row r="9320" s="1" customFormat="1" ht="12.75">
      <c r="B9320" s="110"/>
    </row>
    <row r="9321" s="1" customFormat="1" ht="12.75">
      <c r="B9321" s="110"/>
    </row>
    <row r="9322" s="1" customFormat="1" ht="12.75">
      <c r="B9322" s="110"/>
    </row>
    <row r="9323" s="1" customFormat="1" ht="12.75">
      <c r="B9323" s="110"/>
    </row>
    <row r="9324" s="1" customFormat="1" ht="12.75">
      <c r="B9324" s="110"/>
    </row>
    <row r="9325" s="1" customFormat="1" ht="12.75">
      <c r="B9325" s="110"/>
    </row>
    <row r="9326" s="1" customFormat="1" ht="12.75">
      <c r="B9326" s="110"/>
    </row>
    <row r="9327" s="1" customFormat="1" ht="12.75">
      <c r="B9327" s="110"/>
    </row>
    <row r="9328" s="1" customFormat="1" ht="12.75">
      <c r="B9328" s="110"/>
    </row>
    <row r="9329" s="1" customFormat="1" ht="12.75">
      <c r="B9329" s="110"/>
    </row>
    <row r="9330" s="1" customFormat="1" ht="12.75">
      <c r="B9330" s="110"/>
    </row>
    <row r="9331" s="1" customFormat="1" ht="12.75">
      <c r="B9331" s="110"/>
    </row>
    <row r="9332" s="1" customFormat="1" ht="12.75">
      <c r="B9332" s="110"/>
    </row>
    <row r="9333" s="1" customFormat="1" ht="12.75">
      <c r="B9333" s="110"/>
    </row>
    <row r="9334" s="1" customFormat="1" ht="12.75">
      <c r="B9334" s="110"/>
    </row>
    <row r="9335" s="1" customFormat="1" ht="12.75">
      <c r="B9335" s="110"/>
    </row>
    <row r="9336" s="1" customFormat="1" ht="12.75">
      <c r="B9336" s="110"/>
    </row>
    <row r="9337" s="1" customFormat="1" ht="12.75">
      <c r="B9337" s="110"/>
    </row>
    <row r="9338" s="1" customFormat="1" ht="12.75">
      <c r="B9338" s="110"/>
    </row>
    <row r="9339" s="1" customFormat="1" ht="12.75">
      <c r="B9339" s="110"/>
    </row>
    <row r="9340" s="1" customFormat="1" ht="12.75">
      <c r="B9340" s="110"/>
    </row>
    <row r="9341" s="1" customFormat="1" ht="12.75">
      <c r="B9341" s="110"/>
    </row>
    <row r="9342" s="1" customFormat="1" ht="12.75">
      <c r="B9342" s="110"/>
    </row>
    <row r="9343" s="1" customFormat="1" ht="12.75">
      <c r="B9343" s="110"/>
    </row>
    <row r="9344" s="1" customFormat="1" ht="12.75">
      <c r="B9344" s="110"/>
    </row>
    <row r="9345" s="1" customFormat="1" ht="12.75">
      <c r="B9345" s="110"/>
    </row>
    <row r="9346" s="1" customFormat="1" ht="12.75">
      <c r="B9346" s="110"/>
    </row>
    <row r="9347" s="1" customFormat="1" ht="12.75">
      <c r="B9347" s="110"/>
    </row>
    <row r="9348" s="1" customFormat="1" ht="12.75">
      <c r="B9348" s="110"/>
    </row>
    <row r="9349" s="1" customFormat="1" ht="12.75">
      <c r="B9349" s="110"/>
    </row>
    <row r="9350" s="1" customFormat="1" ht="12.75">
      <c r="B9350" s="110"/>
    </row>
    <row r="9351" s="1" customFormat="1" ht="12.75">
      <c r="B9351" s="110"/>
    </row>
    <row r="9352" s="1" customFormat="1" ht="12.75">
      <c r="B9352" s="110"/>
    </row>
    <row r="9353" s="1" customFormat="1" ht="12.75">
      <c r="B9353" s="110"/>
    </row>
    <row r="9354" s="1" customFormat="1" ht="12.75">
      <c r="B9354" s="110"/>
    </row>
    <row r="9355" s="1" customFormat="1" ht="12.75">
      <c r="B9355" s="110"/>
    </row>
    <row r="9356" s="1" customFormat="1" ht="12.75">
      <c r="B9356" s="110"/>
    </row>
    <row r="9357" s="1" customFormat="1" ht="12.75">
      <c r="B9357" s="110"/>
    </row>
    <row r="9358" s="1" customFormat="1" ht="12.75">
      <c r="B9358" s="110"/>
    </row>
    <row r="9359" s="1" customFormat="1" ht="12.75">
      <c r="B9359" s="110"/>
    </row>
    <row r="9360" s="1" customFormat="1" ht="12.75">
      <c r="B9360" s="110"/>
    </row>
    <row r="9361" s="1" customFormat="1" ht="12.75">
      <c r="B9361" s="110"/>
    </row>
    <row r="9362" s="1" customFormat="1" ht="12.75">
      <c r="B9362" s="110"/>
    </row>
    <row r="9363" s="1" customFormat="1" ht="12.75">
      <c r="B9363" s="110"/>
    </row>
    <row r="9364" s="1" customFormat="1" ht="12.75">
      <c r="B9364" s="110"/>
    </row>
    <row r="9365" s="1" customFormat="1" ht="12.75">
      <c r="B9365" s="110"/>
    </row>
    <row r="9366" s="1" customFormat="1" ht="12.75">
      <c r="B9366" s="110"/>
    </row>
    <row r="9367" s="1" customFormat="1" ht="12.75">
      <c r="B9367" s="110"/>
    </row>
    <row r="9368" s="1" customFormat="1" ht="12.75">
      <c r="B9368" s="110"/>
    </row>
    <row r="9369" s="1" customFormat="1" ht="12.75">
      <c r="B9369" s="110"/>
    </row>
    <row r="9370" s="1" customFormat="1" ht="12.75">
      <c r="B9370" s="110"/>
    </row>
    <row r="9371" s="1" customFormat="1" ht="12.75">
      <c r="B9371" s="110"/>
    </row>
    <row r="9372" s="1" customFormat="1" ht="12.75">
      <c r="B9372" s="110"/>
    </row>
    <row r="9373" s="1" customFormat="1" ht="12.75">
      <c r="B9373" s="110"/>
    </row>
    <row r="9374" s="1" customFormat="1" ht="12.75">
      <c r="B9374" s="110"/>
    </row>
    <row r="9375" s="1" customFormat="1" ht="12.75">
      <c r="B9375" s="110"/>
    </row>
    <row r="9376" s="1" customFormat="1" ht="12.75">
      <c r="B9376" s="110"/>
    </row>
    <row r="9377" s="1" customFormat="1" ht="12.75">
      <c r="B9377" s="110"/>
    </row>
    <row r="9378" s="1" customFormat="1" ht="12.75">
      <c r="B9378" s="110"/>
    </row>
    <row r="9379" s="1" customFormat="1" ht="12.75">
      <c r="B9379" s="110"/>
    </row>
    <row r="9380" s="1" customFormat="1" ht="12.75">
      <c r="B9380" s="110"/>
    </row>
    <row r="9381" s="1" customFormat="1" ht="12.75">
      <c r="B9381" s="110"/>
    </row>
    <row r="9382" s="1" customFormat="1" ht="12.75">
      <c r="B9382" s="110"/>
    </row>
    <row r="9383" s="1" customFormat="1" ht="12.75">
      <c r="B9383" s="110"/>
    </row>
    <row r="9384" s="1" customFormat="1" ht="12.75">
      <c r="B9384" s="110"/>
    </row>
    <row r="9385" s="1" customFormat="1" ht="12.75">
      <c r="B9385" s="110"/>
    </row>
    <row r="9386" s="1" customFormat="1" ht="12.75">
      <c r="B9386" s="110"/>
    </row>
    <row r="9387" s="1" customFormat="1" ht="12.75">
      <c r="B9387" s="110"/>
    </row>
    <row r="9388" s="1" customFormat="1" ht="12.75">
      <c r="B9388" s="110"/>
    </row>
    <row r="9389" s="1" customFormat="1" ht="12.75">
      <c r="B9389" s="110"/>
    </row>
    <row r="9390" s="1" customFormat="1" ht="12.75">
      <c r="B9390" s="110"/>
    </row>
    <row r="9391" s="1" customFormat="1" ht="12.75">
      <c r="B9391" s="110"/>
    </row>
    <row r="9392" s="1" customFormat="1" ht="12.75">
      <c r="B9392" s="110"/>
    </row>
    <row r="9393" s="1" customFormat="1" ht="12.75">
      <c r="B9393" s="110"/>
    </row>
    <row r="9394" s="1" customFormat="1" ht="12.75">
      <c r="B9394" s="110"/>
    </row>
    <row r="9395" s="1" customFormat="1" ht="12.75">
      <c r="B9395" s="110"/>
    </row>
    <row r="9396" s="1" customFormat="1" ht="12.75">
      <c r="B9396" s="110"/>
    </row>
    <row r="9397" s="1" customFormat="1" ht="12.75">
      <c r="B9397" s="110"/>
    </row>
    <row r="9398" s="1" customFormat="1" ht="12.75">
      <c r="B9398" s="110"/>
    </row>
    <row r="9399" s="1" customFormat="1" ht="12.75">
      <c r="B9399" s="110"/>
    </row>
    <row r="9400" s="1" customFormat="1" ht="12.75">
      <c r="B9400" s="110"/>
    </row>
    <row r="9401" s="1" customFormat="1" ht="12.75">
      <c r="B9401" s="110"/>
    </row>
    <row r="9402" s="1" customFormat="1" ht="12.75">
      <c r="B9402" s="110"/>
    </row>
    <row r="9403" s="1" customFormat="1" ht="12.75">
      <c r="B9403" s="110"/>
    </row>
    <row r="9404" s="1" customFormat="1" ht="12.75">
      <c r="B9404" s="110"/>
    </row>
    <row r="9405" s="1" customFormat="1" ht="12.75">
      <c r="B9405" s="110"/>
    </row>
    <row r="9406" s="1" customFormat="1" ht="12.75">
      <c r="B9406" s="110"/>
    </row>
    <row r="9407" s="1" customFormat="1" ht="12.75">
      <c r="B9407" s="110"/>
    </row>
    <row r="9408" s="1" customFormat="1" ht="12.75">
      <c r="B9408" s="110"/>
    </row>
    <row r="9409" s="1" customFormat="1" ht="12.75">
      <c r="B9409" s="110"/>
    </row>
    <row r="9410" s="1" customFormat="1" ht="12.75">
      <c r="B9410" s="110"/>
    </row>
    <row r="9411" s="1" customFormat="1" ht="12.75">
      <c r="B9411" s="110"/>
    </row>
    <row r="9412" s="1" customFormat="1" ht="12.75">
      <c r="B9412" s="110"/>
    </row>
    <row r="9413" s="1" customFormat="1" ht="12.75">
      <c r="B9413" s="110"/>
    </row>
    <row r="9414" s="1" customFormat="1" ht="12.75">
      <c r="B9414" s="110"/>
    </row>
    <row r="9415" s="1" customFormat="1" ht="12.75">
      <c r="B9415" s="110"/>
    </row>
    <row r="9416" s="1" customFormat="1" ht="12.75">
      <c r="B9416" s="110"/>
    </row>
    <row r="9417" s="1" customFormat="1" ht="12.75">
      <c r="B9417" s="110"/>
    </row>
    <row r="9418" s="1" customFormat="1" ht="12.75">
      <c r="B9418" s="110"/>
    </row>
    <row r="9419" s="1" customFormat="1" ht="12.75">
      <c r="B9419" s="110"/>
    </row>
    <row r="9420" s="1" customFormat="1" ht="12.75">
      <c r="B9420" s="110"/>
    </row>
    <row r="9421" s="1" customFormat="1" ht="12.75">
      <c r="B9421" s="110"/>
    </row>
    <row r="9422" s="1" customFormat="1" ht="12.75">
      <c r="B9422" s="110"/>
    </row>
    <row r="9423" s="1" customFormat="1" ht="12.75">
      <c r="B9423" s="110"/>
    </row>
    <row r="9424" s="1" customFormat="1" ht="12.75">
      <c r="B9424" s="110"/>
    </row>
    <row r="9425" s="1" customFormat="1" ht="12.75">
      <c r="B9425" s="110"/>
    </row>
    <row r="9426" s="1" customFormat="1" ht="12.75">
      <c r="B9426" s="110"/>
    </row>
    <row r="9427" s="1" customFormat="1" ht="12.75">
      <c r="B9427" s="110"/>
    </row>
    <row r="9428" s="1" customFormat="1" ht="12.75">
      <c r="B9428" s="110"/>
    </row>
    <row r="9429" s="1" customFormat="1" ht="12.75">
      <c r="B9429" s="110"/>
    </row>
    <row r="9430" s="1" customFormat="1" ht="12.75">
      <c r="B9430" s="110"/>
    </row>
    <row r="9431" s="1" customFormat="1" ht="12.75">
      <c r="B9431" s="110"/>
    </row>
    <row r="9432" s="1" customFormat="1" ht="12.75">
      <c r="B9432" s="110"/>
    </row>
    <row r="9433" s="1" customFormat="1" ht="12.75">
      <c r="B9433" s="110"/>
    </row>
    <row r="9434" s="1" customFormat="1" ht="12.75">
      <c r="B9434" s="110"/>
    </row>
    <row r="9435" s="1" customFormat="1" ht="12.75">
      <c r="B9435" s="110"/>
    </row>
    <row r="9436" s="1" customFormat="1" ht="12.75">
      <c r="B9436" s="110"/>
    </row>
    <row r="9437" s="1" customFormat="1" ht="12.75">
      <c r="B9437" s="110"/>
    </row>
    <row r="9438" s="1" customFormat="1" ht="12.75">
      <c r="B9438" s="110"/>
    </row>
    <row r="9439" s="1" customFormat="1" ht="12.75">
      <c r="B9439" s="110"/>
    </row>
    <row r="9440" s="1" customFormat="1" ht="12.75">
      <c r="B9440" s="110"/>
    </row>
    <row r="9441" s="1" customFormat="1" ht="12.75">
      <c r="B9441" s="110"/>
    </row>
    <row r="9442" s="1" customFormat="1" ht="12.75">
      <c r="B9442" s="110"/>
    </row>
    <row r="9443" s="1" customFormat="1" ht="12.75">
      <c r="B9443" s="110"/>
    </row>
    <row r="9444" s="1" customFormat="1" ht="12.75">
      <c r="B9444" s="110"/>
    </row>
    <row r="9445" s="1" customFormat="1" ht="12.75">
      <c r="B9445" s="110"/>
    </row>
    <row r="9446" s="1" customFormat="1" ht="12.75">
      <c r="B9446" s="110"/>
    </row>
    <row r="9447" s="1" customFormat="1" ht="12.75">
      <c r="B9447" s="110"/>
    </row>
    <row r="9448" s="1" customFormat="1" ht="12.75">
      <c r="B9448" s="110"/>
    </row>
    <row r="9449" s="1" customFormat="1" ht="12.75">
      <c r="B9449" s="110"/>
    </row>
    <row r="9450" s="1" customFormat="1" ht="12.75">
      <c r="B9450" s="110"/>
    </row>
    <row r="9451" s="1" customFormat="1" ht="12.75">
      <c r="B9451" s="110"/>
    </row>
    <row r="9452" s="1" customFormat="1" ht="12.75">
      <c r="B9452" s="110"/>
    </row>
    <row r="9453" s="1" customFormat="1" ht="12.75">
      <c r="B9453" s="110"/>
    </row>
    <row r="9454" s="1" customFormat="1" ht="12.75">
      <c r="B9454" s="110"/>
    </row>
    <row r="9455" s="1" customFormat="1" ht="12.75">
      <c r="B9455" s="110"/>
    </row>
    <row r="9456" s="1" customFormat="1" ht="12.75">
      <c r="B9456" s="110"/>
    </row>
    <row r="9457" s="1" customFormat="1" ht="12.75">
      <c r="B9457" s="110"/>
    </row>
    <row r="9458" s="1" customFormat="1" ht="12.75">
      <c r="B9458" s="110"/>
    </row>
    <row r="9459" s="1" customFormat="1" ht="12.75">
      <c r="B9459" s="110"/>
    </row>
    <row r="9460" s="1" customFormat="1" ht="12.75">
      <c r="B9460" s="110"/>
    </row>
    <row r="9461" s="1" customFormat="1" ht="12.75">
      <c r="B9461" s="110"/>
    </row>
    <row r="9462" s="1" customFormat="1" ht="12.75">
      <c r="B9462" s="110"/>
    </row>
    <row r="9463" s="1" customFormat="1" ht="12.75">
      <c r="B9463" s="110"/>
    </row>
    <row r="9464" s="1" customFormat="1" ht="12.75">
      <c r="B9464" s="110"/>
    </row>
    <row r="9465" s="1" customFormat="1" ht="12.75">
      <c r="B9465" s="110"/>
    </row>
    <row r="9466" s="1" customFormat="1" ht="12.75">
      <c r="B9466" s="110"/>
    </row>
    <row r="9467" s="1" customFormat="1" ht="12.75">
      <c r="B9467" s="110"/>
    </row>
    <row r="9468" s="1" customFormat="1" ht="12.75">
      <c r="B9468" s="110"/>
    </row>
    <row r="9469" s="1" customFormat="1" ht="12.75">
      <c r="B9469" s="110"/>
    </row>
    <row r="9470" s="1" customFormat="1" ht="12.75">
      <c r="B9470" s="110"/>
    </row>
    <row r="9471" s="1" customFormat="1" ht="12.75">
      <c r="B9471" s="110"/>
    </row>
    <row r="9472" s="1" customFormat="1" ht="12.75">
      <c r="B9472" s="110"/>
    </row>
    <row r="9473" s="1" customFormat="1" ht="12.75">
      <c r="B9473" s="110"/>
    </row>
    <row r="9474" s="1" customFormat="1" ht="12.75">
      <c r="B9474" s="110"/>
    </row>
    <row r="9475" s="1" customFormat="1" ht="12.75">
      <c r="B9475" s="110"/>
    </row>
    <row r="9476" s="1" customFormat="1" ht="12.75">
      <c r="B9476" s="110"/>
    </row>
    <row r="9477" s="1" customFormat="1" ht="12.75">
      <c r="B9477" s="110"/>
    </row>
    <row r="9478" s="1" customFormat="1" ht="12.75">
      <c r="B9478" s="110"/>
    </row>
    <row r="9479" s="1" customFormat="1" ht="12.75">
      <c r="B9479" s="110"/>
    </row>
    <row r="9480" s="1" customFormat="1" ht="12.75">
      <c r="B9480" s="110"/>
    </row>
    <row r="9481" s="1" customFormat="1" ht="12.75">
      <c r="B9481" s="110"/>
    </row>
    <row r="9482" s="1" customFormat="1" ht="12.75">
      <c r="B9482" s="110"/>
    </row>
    <row r="9483" s="1" customFormat="1" ht="12.75">
      <c r="B9483" s="110"/>
    </row>
    <row r="9484" s="1" customFormat="1" ht="12.75">
      <c r="B9484" s="110"/>
    </row>
    <row r="9485" s="1" customFormat="1" ht="12.75">
      <c r="B9485" s="110"/>
    </row>
    <row r="9486" s="1" customFormat="1" ht="12.75">
      <c r="B9486" s="110"/>
    </row>
    <row r="9487" s="1" customFormat="1" ht="12.75">
      <c r="B9487" s="110"/>
    </row>
    <row r="9488" s="1" customFormat="1" ht="12.75">
      <c r="B9488" s="110"/>
    </row>
    <row r="9489" s="1" customFormat="1" ht="12.75">
      <c r="B9489" s="110"/>
    </row>
    <row r="9490" s="1" customFormat="1" ht="12.75">
      <c r="B9490" s="110"/>
    </row>
    <row r="9491" s="1" customFormat="1" ht="12.75">
      <c r="B9491" s="110"/>
    </row>
    <row r="9492" s="1" customFormat="1" ht="12.75">
      <c r="B9492" s="110"/>
    </row>
    <row r="9493" s="1" customFormat="1" ht="12.75">
      <c r="B9493" s="110"/>
    </row>
    <row r="9494" s="1" customFormat="1" ht="12.75">
      <c r="B9494" s="110"/>
    </row>
    <row r="9495" s="1" customFormat="1" ht="12.75">
      <c r="B9495" s="110"/>
    </row>
    <row r="9496" s="1" customFormat="1" ht="12.75">
      <c r="B9496" s="110"/>
    </row>
    <row r="9497" s="1" customFormat="1" ht="12.75">
      <c r="B9497" s="110"/>
    </row>
    <row r="9498" s="1" customFormat="1" ht="12.75">
      <c r="B9498" s="110"/>
    </row>
    <row r="9499" s="1" customFormat="1" ht="12.75">
      <c r="B9499" s="110"/>
    </row>
    <row r="9500" s="1" customFormat="1" ht="12.75">
      <c r="B9500" s="110"/>
    </row>
    <row r="9501" s="1" customFormat="1" ht="12.75">
      <c r="B9501" s="110"/>
    </row>
    <row r="9502" s="1" customFormat="1" ht="12.75">
      <c r="B9502" s="110"/>
    </row>
    <row r="9503" s="1" customFormat="1" ht="12.75">
      <c r="B9503" s="110"/>
    </row>
    <row r="9504" s="1" customFormat="1" ht="12.75">
      <c r="B9504" s="110"/>
    </row>
    <row r="9505" s="1" customFormat="1" ht="12.75">
      <c r="B9505" s="110"/>
    </row>
    <row r="9506" s="1" customFormat="1" ht="12.75">
      <c r="B9506" s="110"/>
    </row>
    <row r="9507" s="1" customFormat="1" ht="12.75">
      <c r="B9507" s="110"/>
    </row>
    <row r="9508" s="1" customFormat="1" ht="12.75">
      <c r="B9508" s="110"/>
    </row>
    <row r="9509" s="1" customFormat="1" ht="12.75">
      <c r="B9509" s="110"/>
    </row>
    <row r="9510" s="1" customFormat="1" ht="12.75">
      <c r="B9510" s="110"/>
    </row>
    <row r="9511" s="1" customFormat="1" ht="12.75">
      <c r="B9511" s="110"/>
    </row>
    <row r="9512" s="1" customFormat="1" ht="12.75">
      <c r="B9512" s="110"/>
    </row>
    <row r="9513" s="1" customFormat="1" ht="12.75">
      <c r="B9513" s="110"/>
    </row>
    <row r="9514" s="1" customFormat="1" ht="12.75">
      <c r="B9514" s="110"/>
    </row>
    <row r="9515" s="1" customFormat="1" ht="12.75">
      <c r="B9515" s="110"/>
    </row>
    <row r="9516" s="1" customFormat="1" ht="12.75">
      <c r="B9516" s="110"/>
    </row>
    <row r="9517" s="1" customFormat="1" ht="12.75">
      <c r="B9517" s="110"/>
    </row>
    <row r="9518" s="1" customFormat="1" ht="12.75">
      <c r="B9518" s="110"/>
    </row>
    <row r="9519" s="1" customFormat="1" ht="12.75">
      <c r="B9519" s="110"/>
    </row>
    <row r="9520" s="1" customFormat="1" ht="12.75">
      <c r="B9520" s="110"/>
    </row>
    <row r="9521" s="1" customFormat="1" ht="12.75">
      <c r="B9521" s="110"/>
    </row>
    <row r="9522" s="1" customFormat="1" ht="12.75">
      <c r="B9522" s="110"/>
    </row>
    <row r="9523" s="1" customFormat="1" ht="12.75">
      <c r="B9523" s="110"/>
    </row>
    <row r="9524" s="1" customFormat="1" ht="12.75">
      <c r="B9524" s="110"/>
    </row>
    <row r="9525" s="1" customFormat="1" ht="12.75">
      <c r="B9525" s="110"/>
    </row>
    <row r="9526" s="1" customFormat="1" ht="12.75">
      <c r="B9526" s="110"/>
    </row>
    <row r="9527" s="1" customFormat="1" ht="12.75">
      <c r="B9527" s="110"/>
    </row>
    <row r="9528" s="1" customFormat="1" ht="12.75">
      <c r="B9528" s="110"/>
    </row>
    <row r="9529" s="1" customFormat="1" ht="12.75">
      <c r="B9529" s="110"/>
    </row>
    <row r="9530" s="1" customFormat="1" ht="12.75">
      <c r="B9530" s="110"/>
    </row>
    <row r="9531" s="1" customFormat="1" ht="12.75">
      <c r="B9531" s="110"/>
    </row>
    <row r="9532" s="1" customFormat="1" ht="12.75">
      <c r="B9532" s="110"/>
    </row>
    <row r="9533" s="1" customFormat="1" ht="12.75">
      <c r="B9533" s="110"/>
    </row>
    <row r="9534" s="1" customFormat="1" ht="12.75">
      <c r="B9534" s="110"/>
    </row>
    <row r="9535" s="1" customFormat="1" ht="12.75">
      <c r="B9535" s="110"/>
    </row>
    <row r="9536" s="1" customFormat="1" ht="12.75">
      <c r="B9536" s="110"/>
    </row>
    <row r="9537" s="1" customFormat="1" ht="12.75">
      <c r="B9537" s="110"/>
    </row>
    <row r="9538" s="1" customFormat="1" ht="12.75">
      <c r="B9538" s="110"/>
    </row>
    <row r="9539" s="1" customFormat="1" ht="12.75">
      <c r="B9539" s="110"/>
    </row>
    <row r="9540" s="1" customFormat="1" ht="12.75">
      <c r="B9540" s="110"/>
    </row>
    <row r="9541" s="1" customFormat="1" ht="12.75">
      <c r="B9541" s="110"/>
    </row>
    <row r="9542" s="1" customFormat="1" ht="12.75">
      <c r="B9542" s="110"/>
    </row>
    <row r="9543" s="1" customFormat="1" ht="12.75">
      <c r="B9543" s="110"/>
    </row>
    <row r="9544" s="1" customFormat="1" ht="12.75">
      <c r="B9544" s="110"/>
    </row>
    <row r="9545" s="1" customFormat="1" ht="12.75">
      <c r="B9545" s="110"/>
    </row>
    <row r="9546" s="1" customFormat="1" ht="12.75">
      <c r="B9546" s="110"/>
    </row>
    <row r="9547" s="1" customFormat="1" ht="12.75">
      <c r="B9547" s="110"/>
    </row>
    <row r="9548" s="1" customFormat="1" ht="12.75">
      <c r="B9548" s="110"/>
    </row>
    <row r="9549" s="1" customFormat="1" ht="12.75">
      <c r="B9549" s="110"/>
    </row>
    <row r="9550" s="1" customFormat="1" ht="12.75">
      <c r="B9550" s="110"/>
    </row>
    <row r="9551" s="1" customFormat="1" ht="12.75">
      <c r="B9551" s="110"/>
    </row>
    <row r="9552" s="1" customFormat="1" ht="12.75">
      <c r="B9552" s="110"/>
    </row>
    <row r="9553" s="1" customFormat="1" ht="12.75">
      <c r="B9553" s="110"/>
    </row>
    <row r="9554" s="1" customFormat="1" ht="12.75">
      <c r="B9554" s="110"/>
    </row>
    <row r="9555" s="1" customFormat="1" ht="12.75">
      <c r="B9555" s="110"/>
    </row>
    <row r="9556" s="1" customFormat="1" ht="12.75">
      <c r="B9556" s="110"/>
    </row>
    <row r="9557" s="1" customFormat="1" ht="12.75">
      <c r="B9557" s="110"/>
    </row>
    <row r="9558" s="1" customFormat="1" ht="12.75">
      <c r="B9558" s="110"/>
    </row>
    <row r="9559" s="1" customFormat="1" ht="12.75">
      <c r="B9559" s="110"/>
    </row>
    <row r="9560" s="1" customFormat="1" ht="12.75">
      <c r="B9560" s="110"/>
    </row>
    <row r="9561" s="1" customFormat="1" ht="12.75">
      <c r="B9561" s="110"/>
    </row>
    <row r="9562" s="1" customFormat="1" ht="12.75">
      <c r="B9562" s="110"/>
    </row>
    <row r="9563" s="1" customFormat="1" ht="12.75">
      <c r="B9563" s="110"/>
    </row>
    <row r="9564" s="1" customFormat="1" ht="12.75">
      <c r="B9564" s="110"/>
    </row>
    <row r="9565" s="1" customFormat="1" ht="12.75">
      <c r="B9565" s="110"/>
    </row>
    <row r="9566" s="1" customFormat="1" ht="12.75">
      <c r="B9566" s="110"/>
    </row>
    <row r="9567" s="1" customFormat="1" ht="12.75">
      <c r="B9567" s="110"/>
    </row>
    <row r="9568" s="1" customFormat="1" ht="12.75">
      <c r="B9568" s="110"/>
    </row>
    <row r="9569" s="1" customFormat="1" ht="12.75">
      <c r="B9569" s="110"/>
    </row>
    <row r="9570" s="1" customFormat="1" ht="12.75">
      <c r="B9570" s="110"/>
    </row>
    <row r="9571" s="1" customFormat="1" ht="12.75">
      <c r="B9571" s="110"/>
    </row>
    <row r="9572" s="1" customFormat="1" ht="12.75">
      <c r="B9572" s="110"/>
    </row>
    <row r="9573" s="1" customFormat="1" ht="12.75">
      <c r="B9573" s="110"/>
    </row>
    <row r="9574" s="1" customFormat="1" ht="12.75">
      <c r="B9574" s="110"/>
    </row>
    <row r="9575" s="1" customFormat="1" ht="12.75">
      <c r="B9575" s="110"/>
    </row>
    <row r="9576" s="1" customFormat="1" ht="12.75">
      <c r="B9576" s="110"/>
    </row>
    <row r="9577" s="1" customFormat="1" ht="12.75">
      <c r="B9577" s="110"/>
    </row>
    <row r="9578" s="1" customFormat="1" ht="12.75">
      <c r="B9578" s="110"/>
    </row>
    <row r="9579" s="1" customFormat="1" ht="12.75">
      <c r="B9579" s="110"/>
    </row>
    <row r="9580" s="1" customFormat="1" ht="12.75">
      <c r="B9580" s="110"/>
    </row>
    <row r="9581" s="1" customFormat="1" ht="12.75">
      <c r="B9581" s="110"/>
    </row>
    <row r="9582" s="1" customFormat="1" ht="12.75">
      <c r="B9582" s="110"/>
    </row>
    <row r="9583" s="1" customFormat="1" ht="12.75">
      <c r="B9583" s="110"/>
    </row>
    <row r="9584" s="1" customFormat="1" ht="12.75">
      <c r="B9584" s="110"/>
    </row>
    <row r="9585" s="1" customFormat="1" ht="12.75">
      <c r="B9585" s="110"/>
    </row>
    <row r="9586" s="1" customFormat="1" ht="12.75">
      <c r="B9586" s="110"/>
    </row>
    <row r="9587" s="1" customFormat="1" ht="12.75">
      <c r="B9587" s="110"/>
    </row>
    <row r="9588" s="1" customFormat="1" ht="12.75">
      <c r="B9588" s="110"/>
    </row>
    <row r="9589" s="1" customFormat="1" ht="12.75">
      <c r="B9589" s="110"/>
    </row>
    <row r="9590" s="1" customFormat="1" ht="12.75">
      <c r="B9590" s="110"/>
    </row>
    <row r="9591" s="1" customFormat="1" ht="12.75">
      <c r="B9591" s="110"/>
    </row>
    <row r="9592" s="1" customFormat="1" ht="12.75">
      <c r="B9592" s="110"/>
    </row>
    <row r="9593" s="1" customFormat="1" ht="12.75">
      <c r="B9593" s="110"/>
    </row>
    <row r="9594" s="1" customFormat="1" ht="12.75">
      <c r="B9594" s="110"/>
    </row>
    <row r="9595" s="1" customFormat="1" ht="12.75">
      <c r="B9595" s="110"/>
    </row>
    <row r="9596" s="1" customFormat="1" ht="12.75">
      <c r="B9596" s="110"/>
    </row>
    <row r="9597" s="1" customFormat="1" ht="12.75">
      <c r="B9597" s="110"/>
    </row>
    <row r="9598" s="1" customFormat="1" ht="12.75">
      <c r="B9598" s="110"/>
    </row>
    <row r="9599" s="1" customFormat="1" ht="12.75">
      <c r="B9599" s="110"/>
    </row>
    <row r="9600" s="1" customFormat="1" ht="12.75">
      <c r="B9600" s="110"/>
    </row>
    <row r="9601" s="1" customFormat="1" ht="12.75">
      <c r="B9601" s="110"/>
    </row>
    <row r="9602" s="1" customFormat="1" ht="12.75">
      <c r="B9602" s="110"/>
    </row>
    <row r="9603" s="1" customFormat="1" ht="12.75">
      <c r="B9603" s="110"/>
    </row>
    <row r="9604" s="1" customFormat="1" ht="12.75">
      <c r="B9604" s="110"/>
    </row>
    <row r="9605" s="1" customFormat="1" ht="12.75">
      <c r="B9605" s="110"/>
    </row>
    <row r="9606" s="1" customFormat="1" ht="12.75">
      <c r="B9606" s="110"/>
    </row>
    <row r="9607" s="1" customFormat="1" ht="12.75">
      <c r="B9607" s="110"/>
    </row>
    <row r="9608" s="1" customFormat="1" ht="12.75">
      <c r="B9608" s="110"/>
    </row>
    <row r="9609" s="1" customFormat="1" ht="12.75">
      <c r="B9609" s="110"/>
    </row>
    <row r="9610" s="1" customFormat="1" ht="12.75">
      <c r="B9610" s="110"/>
    </row>
    <row r="9611" s="1" customFormat="1" ht="12.75">
      <c r="B9611" s="110"/>
    </row>
    <row r="9612" s="1" customFormat="1" ht="12.75">
      <c r="B9612" s="110"/>
    </row>
    <row r="9613" s="1" customFormat="1" ht="12.75">
      <c r="B9613" s="110"/>
    </row>
    <row r="9614" s="1" customFormat="1" ht="12.75">
      <c r="B9614" s="110"/>
    </row>
    <row r="9615" s="1" customFormat="1" ht="12.75">
      <c r="B9615" s="110"/>
    </row>
    <row r="9616" s="1" customFormat="1" ht="12.75">
      <c r="B9616" s="110"/>
    </row>
    <row r="9617" s="1" customFormat="1" ht="12.75">
      <c r="B9617" s="110"/>
    </row>
    <row r="9618" s="1" customFormat="1" ht="12.75">
      <c r="B9618" s="110"/>
    </row>
    <row r="9619" s="1" customFormat="1" ht="12.75">
      <c r="B9619" s="110"/>
    </row>
    <row r="9620" s="1" customFormat="1" ht="12.75">
      <c r="B9620" s="110"/>
    </row>
    <row r="9621" s="1" customFormat="1" ht="12.75">
      <c r="B9621" s="110"/>
    </row>
    <row r="9622" s="1" customFormat="1" ht="12.75">
      <c r="B9622" s="110"/>
    </row>
    <row r="9623" s="1" customFormat="1" ht="12.75">
      <c r="B9623" s="110"/>
    </row>
    <row r="9624" s="1" customFormat="1" ht="12.75">
      <c r="B9624" s="110"/>
    </row>
    <row r="9625" s="1" customFormat="1" ht="12.75">
      <c r="B9625" s="110"/>
    </row>
    <row r="9626" s="1" customFormat="1" ht="12.75">
      <c r="B9626" s="110"/>
    </row>
    <row r="9627" s="1" customFormat="1" ht="12.75">
      <c r="B9627" s="110"/>
    </row>
    <row r="9628" s="1" customFormat="1" ht="12.75">
      <c r="B9628" s="110"/>
    </row>
    <row r="9629" s="1" customFormat="1" ht="12.75">
      <c r="B9629" s="110"/>
    </row>
    <row r="9630" s="1" customFormat="1" ht="12.75">
      <c r="B9630" s="110"/>
    </row>
    <row r="9631" s="1" customFormat="1" ht="12.75">
      <c r="B9631" s="110"/>
    </row>
    <row r="9632" s="1" customFormat="1" ht="12.75">
      <c r="B9632" s="110"/>
    </row>
    <row r="9633" s="1" customFormat="1" ht="12.75">
      <c r="B9633" s="110"/>
    </row>
    <row r="9634" s="1" customFormat="1" ht="12.75">
      <c r="B9634" s="110"/>
    </row>
    <row r="9635" s="1" customFormat="1" ht="12.75">
      <c r="B9635" s="110"/>
    </row>
    <row r="9636" s="1" customFormat="1" ht="12.75">
      <c r="B9636" s="110"/>
    </row>
    <row r="9637" s="1" customFormat="1" ht="12.75">
      <c r="B9637" s="110"/>
    </row>
    <row r="9638" s="1" customFormat="1" ht="12.75">
      <c r="B9638" s="110"/>
    </row>
    <row r="9639" s="1" customFormat="1" ht="12.75">
      <c r="B9639" s="110"/>
    </row>
    <row r="9640" s="1" customFormat="1" ht="12.75">
      <c r="B9640" s="110"/>
    </row>
    <row r="9641" s="1" customFormat="1" ht="12.75">
      <c r="B9641" s="110"/>
    </row>
    <row r="9642" s="1" customFormat="1" ht="12.75">
      <c r="B9642" s="110"/>
    </row>
    <row r="9643" s="1" customFormat="1" ht="12.75">
      <c r="B9643" s="110"/>
    </row>
    <row r="9644" s="1" customFormat="1" ht="12.75">
      <c r="B9644" s="110"/>
    </row>
    <row r="9645" s="1" customFormat="1" ht="12.75">
      <c r="B9645" s="110"/>
    </row>
    <row r="9646" s="1" customFormat="1" ht="12.75">
      <c r="B9646" s="110"/>
    </row>
    <row r="9647" s="1" customFormat="1" ht="12.75">
      <c r="B9647" s="110"/>
    </row>
    <row r="9648" s="1" customFormat="1" ht="12.75">
      <c r="B9648" s="110"/>
    </row>
    <row r="9649" s="1" customFormat="1" ht="12.75">
      <c r="B9649" s="110"/>
    </row>
    <row r="9650" s="1" customFormat="1" ht="12.75">
      <c r="B9650" s="110"/>
    </row>
    <row r="9651" s="1" customFormat="1" ht="12.75">
      <c r="B9651" s="110"/>
    </row>
    <row r="9652" s="1" customFormat="1" ht="12.75">
      <c r="B9652" s="110"/>
    </row>
    <row r="9653" s="1" customFormat="1" ht="12.75">
      <c r="B9653" s="110"/>
    </row>
    <row r="9654" s="1" customFormat="1" ht="12.75">
      <c r="B9654" s="110"/>
    </row>
    <row r="9655" s="1" customFormat="1" ht="12.75">
      <c r="B9655" s="110"/>
    </row>
    <row r="9656" s="1" customFormat="1" ht="12.75">
      <c r="B9656" s="110"/>
    </row>
    <row r="9657" s="1" customFormat="1" ht="12.75">
      <c r="B9657" s="110"/>
    </row>
    <row r="9658" s="1" customFormat="1" ht="12.75">
      <c r="B9658" s="110"/>
    </row>
    <row r="9659" s="1" customFormat="1" ht="12.75">
      <c r="B9659" s="110"/>
    </row>
    <row r="9660" s="1" customFormat="1" ht="12.75">
      <c r="B9660" s="110"/>
    </row>
    <row r="9661" s="1" customFormat="1" ht="12.75">
      <c r="B9661" s="110"/>
    </row>
    <row r="9662" s="1" customFormat="1" ht="12.75">
      <c r="B9662" s="110"/>
    </row>
    <row r="9663" s="1" customFormat="1" ht="12.75">
      <c r="B9663" s="110"/>
    </row>
    <row r="9664" s="1" customFormat="1" ht="12.75">
      <c r="B9664" s="110"/>
    </row>
    <row r="9665" s="1" customFormat="1" ht="12.75">
      <c r="B9665" s="110"/>
    </row>
    <row r="9666" s="1" customFormat="1" ht="12.75">
      <c r="B9666" s="110"/>
    </row>
    <row r="9667" s="1" customFormat="1" ht="12.75">
      <c r="B9667" s="110"/>
    </row>
    <row r="9668" s="1" customFormat="1" ht="12.75">
      <c r="B9668" s="110"/>
    </row>
    <row r="9669" s="1" customFormat="1" ht="12.75">
      <c r="B9669" s="110"/>
    </row>
    <row r="9670" s="1" customFormat="1" ht="12.75">
      <c r="B9670" s="110"/>
    </row>
    <row r="9671" s="1" customFormat="1" ht="12.75">
      <c r="B9671" s="110"/>
    </row>
    <row r="9672" s="1" customFormat="1" ht="12.75">
      <c r="B9672" s="110"/>
    </row>
    <row r="9673" s="1" customFormat="1" ht="12.75">
      <c r="B9673" s="110"/>
    </row>
    <row r="9674" s="1" customFormat="1" ht="12.75">
      <c r="B9674" s="110"/>
    </row>
    <row r="9675" s="1" customFormat="1" ht="12.75">
      <c r="B9675" s="110"/>
    </row>
    <row r="9676" s="1" customFormat="1" ht="12.75">
      <c r="B9676" s="110"/>
    </row>
    <row r="9677" s="1" customFormat="1" ht="12.75">
      <c r="B9677" s="110"/>
    </row>
    <row r="9678" s="1" customFormat="1" ht="12.75">
      <c r="B9678" s="110"/>
    </row>
    <row r="9679" s="1" customFormat="1" ht="12.75">
      <c r="B9679" s="110"/>
    </row>
    <row r="9680" s="1" customFormat="1" ht="12.75">
      <c r="B9680" s="110"/>
    </row>
    <row r="9681" s="1" customFormat="1" ht="12.75">
      <c r="B9681" s="110"/>
    </row>
    <row r="9682" s="1" customFormat="1" ht="12.75">
      <c r="B9682" s="110"/>
    </row>
    <row r="9683" s="1" customFormat="1" ht="12.75">
      <c r="B9683" s="110"/>
    </row>
    <row r="9684" s="1" customFormat="1" ht="12.75">
      <c r="B9684" s="110"/>
    </row>
    <row r="9685" s="1" customFormat="1" ht="12.75">
      <c r="B9685" s="110"/>
    </row>
    <row r="9686" s="1" customFormat="1" ht="12.75">
      <c r="B9686" s="110"/>
    </row>
    <row r="9687" s="1" customFormat="1" ht="12.75">
      <c r="B9687" s="110"/>
    </row>
    <row r="9688" s="1" customFormat="1" ht="12.75">
      <c r="B9688" s="110"/>
    </row>
    <row r="9689" s="1" customFormat="1" ht="12.75">
      <c r="B9689" s="110"/>
    </row>
    <row r="9690" s="1" customFormat="1" ht="12.75">
      <c r="B9690" s="110"/>
    </row>
    <row r="9691" s="1" customFormat="1" ht="12.75">
      <c r="B9691" s="110"/>
    </row>
    <row r="9692" s="1" customFormat="1" ht="12.75">
      <c r="B9692" s="110"/>
    </row>
    <row r="9693" s="1" customFormat="1" ht="12.75">
      <c r="B9693" s="110"/>
    </row>
    <row r="9694" s="1" customFormat="1" ht="12.75">
      <c r="B9694" s="110"/>
    </row>
    <row r="9695" s="1" customFormat="1" ht="12.75">
      <c r="B9695" s="110"/>
    </row>
    <row r="9696" s="1" customFormat="1" ht="12.75">
      <c r="B9696" s="110"/>
    </row>
    <row r="9697" s="1" customFormat="1" ht="12.75">
      <c r="B9697" s="110"/>
    </row>
    <row r="9698" s="1" customFormat="1" ht="12.75">
      <c r="B9698" s="110"/>
    </row>
    <row r="9699" s="1" customFormat="1" ht="12.75">
      <c r="B9699" s="110"/>
    </row>
    <row r="9700" s="1" customFormat="1" ht="12.75">
      <c r="B9700" s="110"/>
    </row>
    <row r="9701" s="1" customFormat="1" ht="12.75">
      <c r="B9701" s="110"/>
    </row>
    <row r="9702" s="1" customFormat="1" ht="12.75">
      <c r="B9702" s="110"/>
    </row>
    <row r="9703" s="1" customFormat="1" ht="12.75">
      <c r="B9703" s="110"/>
    </row>
    <row r="9704" s="1" customFormat="1" ht="12.75">
      <c r="B9704" s="110"/>
    </row>
    <row r="9705" s="1" customFormat="1" ht="12.75">
      <c r="B9705" s="110"/>
    </row>
    <row r="9706" s="1" customFormat="1" ht="12.75">
      <c r="B9706" s="110"/>
    </row>
    <row r="9707" s="1" customFormat="1" ht="12.75">
      <c r="B9707" s="110"/>
    </row>
    <row r="9708" s="1" customFormat="1" ht="12.75">
      <c r="B9708" s="110"/>
    </row>
    <row r="9709" s="1" customFormat="1" ht="12.75">
      <c r="B9709" s="110"/>
    </row>
    <row r="9710" s="1" customFormat="1" ht="12.75">
      <c r="B9710" s="110"/>
    </row>
    <row r="9711" s="1" customFormat="1" ht="12.75">
      <c r="B9711" s="110"/>
    </row>
    <row r="9712" s="1" customFormat="1" ht="12.75">
      <c r="B9712" s="110"/>
    </row>
    <row r="9713" s="1" customFormat="1" ht="12.75">
      <c r="B9713" s="110"/>
    </row>
    <row r="9714" s="1" customFormat="1" ht="12.75">
      <c r="B9714" s="110"/>
    </row>
    <row r="9715" s="1" customFormat="1" ht="12.75">
      <c r="B9715" s="110"/>
    </row>
    <row r="9716" s="1" customFormat="1" ht="12.75">
      <c r="B9716" s="110"/>
    </row>
    <row r="9717" s="1" customFormat="1" ht="12.75">
      <c r="B9717" s="110"/>
    </row>
    <row r="9718" s="1" customFormat="1" ht="12.75">
      <c r="B9718" s="110"/>
    </row>
    <row r="9719" s="1" customFormat="1" ht="12.75">
      <c r="B9719" s="110"/>
    </row>
    <row r="9720" s="1" customFormat="1" ht="12.75">
      <c r="B9720" s="110"/>
    </row>
    <row r="9721" s="1" customFormat="1" ht="12.75">
      <c r="B9721" s="110"/>
    </row>
    <row r="9722" s="1" customFormat="1" ht="12.75">
      <c r="B9722" s="110"/>
    </row>
    <row r="9723" s="1" customFormat="1" ht="12.75">
      <c r="B9723" s="110"/>
    </row>
    <row r="9724" s="1" customFormat="1" ht="12.75">
      <c r="B9724" s="110"/>
    </row>
    <row r="9725" s="1" customFormat="1" ht="12.75">
      <c r="B9725" s="110"/>
    </row>
    <row r="9726" s="1" customFormat="1" ht="12.75">
      <c r="B9726" s="110"/>
    </row>
    <row r="9727" s="1" customFormat="1" ht="12.75">
      <c r="B9727" s="110"/>
    </row>
    <row r="9728" s="1" customFormat="1" ht="12.75">
      <c r="B9728" s="110"/>
    </row>
    <row r="9729" s="1" customFormat="1" ht="12.75">
      <c r="B9729" s="110"/>
    </row>
    <row r="9730" s="1" customFormat="1" ht="12.75">
      <c r="B9730" s="110"/>
    </row>
    <row r="9731" s="1" customFormat="1" ht="12.75">
      <c r="B9731" s="110"/>
    </row>
    <row r="9732" s="1" customFormat="1" ht="12.75">
      <c r="B9732" s="110"/>
    </row>
    <row r="9733" s="1" customFormat="1" ht="12.75">
      <c r="B9733" s="110"/>
    </row>
    <row r="9734" s="1" customFormat="1" ht="12.75">
      <c r="B9734" s="110"/>
    </row>
    <row r="9735" s="1" customFormat="1" ht="12.75">
      <c r="B9735" s="110"/>
    </row>
    <row r="9736" s="1" customFormat="1" ht="12.75">
      <c r="B9736" s="110"/>
    </row>
    <row r="9737" s="1" customFormat="1" ht="12.75">
      <c r="B9737" s="110"/>
    </row>
    <row r="9738" s="1" customFormat="1" ht="12.75">
      <c r="B9738" s="110"/>
    </row>
    <row r="9739" s="1" customFormat="1" ht="12.75">
      <c r="B9739" s="110"/>
    </row>
    <row r="9740" s="1" customFormat="1" ht="12.75">
      <c r="B9740" s="110"/>
    </row>
    <row r="9741" s="1" customFormat="1" ht="12.75">
      <c r="B9741" s="110"/>
    </row>
    <row r="9742" s="1" customFormat="1" ht="12.75">
      <c r="B9742" s="110"/>
    </row>
    <row r="9743" s="1" customFormat="1" ht="12.75">
      <c r="B9743" s="110"/>
    </row>
    <row r="9744" s="1" customFormat="1" ht="12.75">
      <c r="B9744" s="110"/>
    </row>
    <row r="9745" s="1" customFormat="1" ht="12.75">
      <c r="B9745" s="110"/>
    </row>
    <row r="9746" s="1" customFormat="1" ht="12.75">
      <c r="B9746" s="110"/>
    </row>
    <row r="9747" s="1" customFormat="1" ht="12.75">
      <c r="B9747" s="110"/>
    </row>
    <row r="9748" s="1" customFormat="1" ht="12.75">
      <c r="B9748" s="110"/>
    </row>
    <row r="9749" s="1" customFormat="1" ht="12.75">
      <c r="B9749" s="110"/>
    </row>
    <row r="9750" s="1" customFormat="1" ht="12.75">
      <c r="B9750" s="110"/>
    </row>
    <row r="9751" s="1" customFormat="1" ht="12.75">
      <c r="B9751" s="110"/>
    </row>
    <row r="9752" s="1" customFormat="1" ht="12.75">
      <c r="B9752" s="110"/>
    </row>
    <row r="9753" s="1" customFormat="1" ht="12.75">
      <c r="B9753" s="110"/>
    </row>
    <row r="9754" s="1" customFormat="1" ht="12.75">
      <c r="B9754" s="110"/>
    </row>
    <row r="9755" s="1" customFormat="1" ht="12.75">
      <c r="B9755" s="110"/>
    </row>
    <row r="9756" s="1" customFormat="1" ht="12.75">
      <c r="B9756" s="110"/>
    </row>
    <row r="9757" s="1" customFormat="1" ht="12.75">
      <c r="B9757" s="110"/>
    </row>
    <row r="9758" s="1" customFormat="1" ht="12.75">
      <c r="B9758" s="110"/>
    </row>
    <row r="9759" s="1" customFormat="1" ht="12.75">
      <c r="B9759" s="110"/>
    </row>
    <row r="9760" s="1" customFormat="1" ht="12.75">
      <c r="B9760" s="110"/>
    </row>
    <row r="9761" s="1" customFormat="1" ht="12.75">
      <c r="B9761" s="110"/>
    </row>
    <row r="9762" s="1" customFormat="1" ht="12.75">
      <c r="B9762" s="110"/>
    </row>
    <row r="9763" s="1" customFormat="1" ht="12.75">
      <c r="B9763" s="110"/>
    </row>
    <row r="9764" s="1" customFormat="1" ht="12.75">
      <c r="B9764" s="110"/>
    </row>
    <row r="9765" s="1" customFormat="1" ht="12.75">
      <c r="B9765" s="110"/>
    </row>
    <row r="9766" s="1" customFormat="1" ht="12.75">
      <c r="B9766" s="110"/>
    </row>
    <row r="9767" s="1" customFormat="1" ht="12.75">
      <c r="B9767" s="110"/>
    </row>
    <row r="9768" s="1" customFormat="1" ht="12.75">
      <c r="B9768" s="110"/>
    </row>
    <row r="9769" s="1" customFormat="1" ht="12.75">
      <c r="B9769" s="110"/>
    </row>
    <row r="9770" s="1" customFormat="1" ht="12.75">
      <c r="B9770" s="110"/>
    </row>
    <row r="9771" s="1" customFormat="1" ht="12.75">
      <c r="B9771" s="110"/>
    </row>
    <row r="9772" s="1" customFormat="1" ht="12.75">
      <c r="B9772" s="110"/>
    </row>
    <row r="9773" s="1" customFormat="1" ht="12.75">
      <c r="B9773" s="110"/>
    </row>
    <row r="9774" s="1" customFormat="1" ht="12.75">
      <c r="B9774" s="110"/>
    </row>
    <row r="9775" s="1" customFormat="1" ht="12.75">
      <c r="B9775" s="110"/>
    </row>
    <row r="9776" s="1" customFormat="1" ht="12.75">
      <c r="B9776" s="110"/>
    </row>
    <row r="9777" s="1" customFormat="1" ht="12.75">
      <c r="B9777" s="110"/>
    </row>
    <row r="9778" s="1" customFormat="1" ht="12.75">
      <c r="B9778" s="110"/>
    </row>
    <row r="9779" s="1" customFormat="1" ht="12.75">
      <c r="B9779" s="110"/>
    </row>
    <row r="9780" s="1" customFormat="1" ht="12.75">
      <c r="B9780" s="110"/>
    </row>
    <row r="9781" s="1" customFormat="1" ht="12.75">
      <c r="B9781" s="110"/>
    </row>
    <row r="9782" s="1" customFormat="1" ht="12.75">
      <c r="B9782" s="110"/>
    </row>
    <row r="9783" s="1" customFormat="1" ht="12.75">
      <c r="B9783" s="110"/>
    </row>
    <row r="9784" s="1" customFormat="1" ht="12.75">
      <c r="B9784" s="110"/>
    </row>
    <row r="9785" s="1" customFormat="1" ht="12.75">
      <c r="B9785" s="110"/>
    </row>
    <row r="9786" s="1" customFormat="1" ht="12.75">
      <c r="B9786" s="110"/>
    </row>
    <row r="9787" s="1" customFormat="1" ht="12.75">
      <c r="B9787" s="110"/>
    </row>
    <row r="9788" s="1" customFormat="1" ht="12.75">
      <c r="B9788" s="110"/>
    </row>
    <row r="9789" s="1" customFormat="1" ht="12.75">
      <c r="B9789" s="110"/>
    </row>
    <row r="9790" s="1" customFormat="1" ht="12.75">
      <c r="B9790" s="110"/>
    </row>
    <row r="9791" s="1" customFormat="1" ht="12.75">
      <c r="B9791" s="110"/>
    </row>
    <row r="9792" s="1" customFormat="1" ht="12.75">
      <c r="B9792" s="110"/>
    </row>
    <row r="9793" s="1" customFormat="1" ht="12.75">
      <c r="B9793" s="110"/>
    </row>
    <row r="9794" s="1" customFormat="1" ht="12.75">
      <c r="B9794" s="110"/>
    </row>
    <row r="9795" s="1" customFormat="1" ht="12.75">
      <c r="B9795" s="110"/>
    </row>
    <row r="9796" s="1" customFormat="1" ht="12.75">
      <c r="B9796" s="110"/>
    </row>
    <row r="9797" s="1" customFormat="1" ht="12.75">
      <c r="B9797" s="110"/>
    </row>
    <row r="9798" s="1" customFormat="1" ht="12.75">
      <c r="B9798" s="110"/>
    </row>
    <row r="9799" s="1" customFormat="1" ht="12.75">
      <c r="B9799" s="110"/>
    </row>
    <row r="9800" s="1" customFormat="1" ht="12.75">
      <c r="B9800" s="110"/>
    </row>
    <row r="9801" s="1" customFormat="1" ht="12.75">
      <c r="B9801" s="110"/>
    </row>
    <row r="9802" s="1" customFormat="1" ht="12.75">
      <c r="B9802" s="110"/>
    </row>
    <row r="9803" s="1" customFormat="1" ht="12.75">
      <c r="B9803" s="110"/>
    </row>
    <row r="9804" s="1" customFormat="1" ht="12.75">
      <c r="B9804" s="110"/>
    </row>
    <row r="9805" s="1" customFormat="1" ht="12.75">
      <c r="B9805" s="110"/>
    </row>
    <row r="9806" s="1" customFormat="1" ht="12.75">
      <c r="B9806" s="110"/>
    </row>
    <row r="9807" s="1" customFormat="1" ht="12.75">
      <c r="B9807" s="110"/>
    </row>
    <row r="9808" s="1" customFormat="1" ht="12.75">
      <c r="B9808" s="110"/>
    </row>
    <row r="9809" s="1" customFormat="1" ht="12.75">
      <c r="B9809" s="110"/>
    </row>
    <row r="9810" s="1" customFormat="1" ht="12.75">
      <c r="B9810" s="110"/>
    </row>
    <row r="9811" s="1" customFormat="1" ht="12.75">
      <c r="B9811" s="110"/>
    </row>
    <row r="9812" s="1" customFormat="1" ht="12.75">
      <c r="B9812" s="110"/>
    </row>
    <row r="9813" s="1" customFormat="1" ht="12.75">
      <c r="B9813" s="110"/>
    </row>
    <row r="9814" s="1" customFormat="1" ht="12.75">
      <c r="B9814" s="110"/>
    </row>
    <row r="9815" s="1" customFormat="1" ht="12.75">
      <c r="B9815" s="110"/>
    </row>
    <row r="9816" s="1" customFormat="1" ht="12.75">
      <c r="B9816" s="110"/>
    </row>
    <row r="9817" s="1" customFormat="1" ht="12.75">
      <c r="B9817" s="110"/>
    </row>
    <row r="9818" s="1" customFormat="1" ht="12.75">
      <c r="B9818" s="110"/>
    </row>
    <row r="9819" s="1" customFormat="1" ht="12.75">
      <c r="B9819" s="110"/>
    </row>
    <row r="9820" s="1" customFormat="1" ht="12.75">
      <c r="B9820" s="110"/>
    </row>
    <row r="9821" s="1" customFormat="1" ht="12.75">
      <c r="B9821" s="110"/>
    </row>
    <row r="9822" s="1" customFormat="1" ht="12.75">
      <c r="B9822" s="110"/>
    </row>
    <row r="9823" s="1" customFormat="1" ht="12.75">
      <c r="B9823" s="110"/>
    </row>
    <row r="9824" s="1" customFormat="1" ht="12.75">
      <c r="B9824" s="110"/>
    </row>
    <row r="9825" s="1" customFormat="1" ht="12.75">
      <c r="B9825" s="110"/>
    </row>
    <row r="9826" s="1" customFormat="1" ht="12.75">
      <c r="B9826" s="110"/>
    </row>
    <row r="9827" s="1" customFormat="1" ht="12.75">
      <c r="B9827" s="110"/>
    </row>
    <row r="9828" s="1" customFormat="1" ht="12.75">
      <c r="B9828" s="110"/>
    </row>
    <row r="9829" s="1" customFormat="1" ht="12.75">
      <c r="B9829" s="110"/>
    </row>
    <row r="9830" s="1" customFormat="1" ht="12.75">
      <c r="B9830" s="110"/>
    </row>
    <row r="9831" s="1" customFormat="1" ht="12.75">
      <c r="B9831" s="110"/>
    </row>
    <row r="9832" s="1" customFormat="1" ht="12.75">
      <c r="B9832" s="110"/>
    </row>
    <row r="9833" s="1" customFormat="1" ht="12.75">
      <c r="B9833" s="110"/>
    </row>
    <row r="9834" s="1" customFormat="1" ht="12.75">
      <c r="B9834" s="110"/>
    </row>
    <row r="9835" s="1" customFormat="1" ht="12.75">
      <c r="B9835" s="110"/>
    </row>
    <row r="9836" s="1" customFormat="1" ht="12.75">
      <c r="B9836" s="110"/>
    </row>
    <row r="9837" s="1" customFormat="1" ht="12.75">
      <c r="B9837" s="110"/>
    </row>
    <row r="9838" s="1" customFormat="1" ht="12.75">
      <c r="B9838" s="110"/>
    </row>
    <row r="9839" s="1" customFormat="1" ht="12.75">
      <c r="B9839" s="110"/>
    </row>
    <row r="9840" s="1" customFormat="1" ht="12.75">
      <c r="B9840" s="110"/>
    </row>
    <row r="9841" s="1" customFormat="1" ht="12.75">
      <c r="B9841" s="110"/>
    </row>
    <row r="9842" s="1" customFormat="1" ht="12.75">
      <c r="B9842" s="110"/>
    </row>
    <row r="9843" s="1" customFormat="1" ht="12.75">
      <c r="B9843" s="110"/>
    </row>
    <row r="9844" s="1" customFormat="1" ht="12.75">
      <c r="B9844" s="110"/>
    </row>
    <row r="9845" s="1" customFormat="1" ht="12.75">
      <c r="B9845" s="110"/>
    </row>
    <row r="9846" s="1" customFormat="1" ht="12.75">
      <c r="B9846" s="110"/>
    </row>
    <row r="9847" s="1" customFormat="1" ht="12.75">
      <c r="B9847" s="110"/>
    </row>
    <row r="9848" s="1" customFormat="1" ht="12.75">
      <c r="B9848" s="110"/>
    </row>
    <row r="9849" s="1" customFormat="1" ht="12.75">
      <c r="B9849" s="110"/>
    </row>
    <row r="9850" s="1" customFormat="1" ht="12.75">
      <c r="B9850" s="110"/>
    </row>
    <row r="9851" s="1" customFormat="1" ht="12.75">
      <c r="B9851" s="110"/>
    </row>
    <row r="9852" s="1" customFormat="1" ht="12.75">
      <c r="B9852" s="110"/>
    </row>
    <row r="9853" s="1" customFormat="1" ht="12.75">
      <c r="B9853" s="110"/>
    </row>
    <row r="9854" s="1" customFormat="1" ht="12.75">
      <c r="B9854" s="110"/>
    </row>
    <row r="9855" s="1" customFormat="1" ht="12.75">
      <c r="B9855" s="110"/>
    </row>
    <row r="9856" s="1" customFormat="1" ht="12.75">
      <c r="B9856" s="110"/>
    </row>
    <row r="9857" s="1" customFormat="1" ht="12.75">
      <c r="B9857" s="110"/>
    </row>
    <row r="9858" s="1" customFormat="1" ht="12.75">
      <c r="B9858" s="110"/>
    </row>
    <row r="9859" s="1" customFormat="1" ht="12.75">
      <c r="B9859" s="110"/>
    </row>
    <row r="9860" s="1" customFormat="1" ht="12.75">
      <c r="B9860" s="110"/>
    </row>
    <row r="9861" s="1" customFormat="1" ht="12.75">
      <c r="B9861" s="110"/>
    </row>
    <row r="9862" s="1" customFormat="1" ht="12.75">
      <c r="B9862" s="110"/>
    </row>
    <row r="9863" s="1" customFormat="1" ht="12.75">
      <c r="B9863" s="110"/>
    </row>
    <row r="9864" s="1" customFormat="1" ht="12.75">
      <c r="B9864" s="110"/>
    </row>
    <row r="9865" s="1" customFormat="1" ht="12.75">
      <c r="B9865" s="110"/>
    </row>
    <row r="9866" s="1" customFormat="1" ht="12.75">
      <c r="B9866" s="110"/>
    </row>
    <row r="9867" s="1" customFormat="1" ht="12.75">
      <c r="B9867" s="110"/>
    </row>
    <row r="9868" s="1" customFormat="1" ht="12.75">
      <c r="B9868" s="110"/>
    </row>
    <row r="9869" s="1" customFormat="1" ht="12.75">
      <c r="B9869" s="110"/>
    </row>
    <row r="9870" s="1" customFormat="1" ht="12.75">
      <c r="B9870" s="110"/>
    </row>
    <row r="9871" s="1" customFormat="1" ht="12.75">
      <c r="B9871" s="110"/>
    </row>
    <row r="9872" s="1" customFormat="1" ht="12.75">
      <c r="B9872" s="110"/>
    </row>
    <row r="9873" s="1" customFormat="1" ht="12.75">
      <c r="B9873" s="110"/>
    </row>
    <row r="9874" s="1" customFormat="1" ht="12.75">
      <c r="B9874" s="110"/>
    </row>
    <row r="9875" s="1" customFormat="1" ht="12.75">
      <c r="B9875" s="110"/>
    </row>
    <row r="9876" s="1" customFormat="1" ht="12.75">
      <c r="B9876" s="110"/>
    </row>
    <row r="9877" s="1" customFormat="1" ht="12.75">
      <c r="B9877" s="110"/>
    </row>
    <row r="9878" s="1" customFormat="1" ht="12.75">
      <c r="B9878" s="110"/>
    </row>
    <row r="9879" s="1" customFormat="1" ht="12.75">
      <c r="B9879" s="110"/>
    </row>
    <row r="9880" s="1" customFormat="1" ht="12.75">
      <c r="B9880" s="110"/>
    </row>
    <row r="9881" s="1" customFormat="1" ht="12.75">
      <c r="B9881" s="110"/>
    </row>
    <row r="9882" s="1" customFormat="1" ht="12.75">
      <c r="B9882" s="110"/>
    </row>
    <row r="9883" s="1" customFormat="1" ht="12.75">
      <c r="B9883" s="110"/>
    </row>
    <row r="9884" s="1" customFormat="1" ht="12.75">
      <c r="B9884" s="110"/>
    </row>
    <row r="9885" s="1" customFormat="1" ht="12.75">
      <c r="B9885" s="110"/>
    </row>
    <row r="9886" s="1" customFormat="1" ht="12.75">
      <c r="B9886" s="110"/>
    </row>
    <row r="9887" s="1" customFormat="1" ht="12.75">
      <c r="B9887" s="110"/>
    </row>
    <row r="9888" s="1" customFormat="1" ht="12.75">
      <c r="B9888" s="110"/>
    </row>
    <row r="9889" s="1" customFormat="1" ht="12.75">
      <c r="B9889" s="110"/>
    </row>
    <row r="9890" s="1" customFormat="1" ht="12.75">
      <c r="B9890" s="110"/>
    </row>
    <row r="9891" s="1" customFormat="1" ht="12.75">
      <c r="B9891" s="110"/>
    </row>
    <row r="9892" s="1" customFormat="1" ht="12.75">
      <c r="B9892" s="110"/>
    </row>
    <row r="9893" s="1" customFormat="1" ht="12.75">
      <c r="B9893" s="110"/>
    </row>
    <row r="9894" s="1" customFormat="1" ht="12.75">
      <c r="B9894" s="110"/>
    </row>
    <row r="9895" s="1" customFormat="1" ht="12.75">
      <c r="B9895" s="110"/>
    </row>
    <row r="9896" s="1" customFormat="1" ht="12.75">
      <c r="B9896" s="110"/>
    </row>
    <row r="9897" s="1" customFormat="1" ht="12.75">
      <c r="B9897" s="110"/>
    </row>
    <row r="9898" s="1" customFormat="1" ht="12.75">
      <c r="B9898" s="110"/>
    </row>
    <row r="9899" s="1" customFormat="1" ht="12.75">
      <c r="B9899" s="110"/>
    </row>
    <row r="9900" s="1" customFormat="1" ht="12.75">
      <c r="B9900" s="110"/>
    </row>
    <row r="9901" s="1" customFormat="1" ht="12.75">
      <c r="B9901" s="110"/>
    </row>
    <row r="9902" s="1" customFormat="1" ht="12.75">
      <c r="B9902" s="110"/>
    </row>
    <row r="9903" s="1" customFormat="1" ht="12.75">
      <c r="B9903" s="110"/>
    </row>
    <row r="9904" s="1" customFormat="1" ht="12.75">
      <c r="B9904" s="110"/>
    </row>
    <row r="9905" s="1" customFormat="1" ht="12.75">
      <c r="B9905" s="110"/>
    </row>
    <row r="9906" s="1" customFormat="1" ht="12.75">
      <c r="B9906" s="110"/>
    </row>
    <row r="9907" s="1" customFormat="1" ht="12.75">
      <c r="B9907" s="110"/>
    </row>
    <row r="9908" s="1" customFormat="1" ht="12.75">
      <c r="B9908" s="110"/>
    </row>
    <row r="9909" s="1" customFormat="1" ht="12.75">
      <c r="B9909" s="110"/>
    </row>
    <row r="9910" s="1" customFormat="1" ht="12.75">
      <c r="B9910" s="110"/>
    </row>
    <row r="9911" s="1" customFormat="1" ht="12.75">
      <c r="B9911" s="110"/>
    </row>
    <row r="9912" s="1" customFormat="1" ht="12.75">
      <c r="B9912" s="110"/>
    </row>
    <row r="9913" s="1" customFormat="1" ht="12.75">
      <c r="B9913" s="110"/>
    </row>
    <row r="9914" s="1" customFormat="1" ht="12.75">
      <c r="B9914" s="110"/>
    </row>
    <row r="9915" s="1" customFormat="1" ht="12.75">
      <c r="B9915" s="110"/>
    </row>
    <row r="9916" s="1" customFormat="1" ht="12.75">
      <c r="B9916" s="110"/>
    </row>
    <row r="9917" s="1" customFormat="1" ht="12.75">
      <c r="B9917" s="110"/>
    </row>
    <row r="9918" s="1" customFormat="1" ht="12.75">
      <c r="B9918" s="110"/>
    </row>
    <row r="9919" s="1" customFormat="1" ht="12.75">
      <c r="B9919" s="110"/>
    </row>
    <row r="9920" s="1" customFormat="1" ht="12.75">
      <c r="B9920" s="110"/>
    </row>
    <row r="9921" s="1" customFormat="1" ht="12.75">
      <c r="B9921" s="110"/>
    </row>
    <row r="9922" s="1" customFormat="1" ht="12.75">
      <c r="B9922" s="110"/>
    </row>
    <row r="9923" s="1" customFormat="1" ht="12.75">
      <c r="B9923" s="110"/>
    </row>
    <row r="9924" s="1" customFormat="1" ht="12.75">
      <c r="B9924" s="110"/>
    </row>
    <row r="9925" s="1" customFormat="1" ht="12.75">
      <c r="B9925" s="110"/>
    </row>
    <row r="9926" s="1" customFormat="1" ht="12.75">
      <c r="B9926" s="110"/>
    </row>
    <row r="9927" s="1" customFormat="1" ht="12.75">
      <c r="B9927" s="110"/>
    </row>
    <row r="9928" s="1" customFormat="1" ht="12.75">
      <c r="B9928" s="110"/>
    </row>
    <row r="9929" s="1" customFormat="1" ht="12.75">
      <c r="B9929" s="110"/>
    </row>
    <row r="9930" s="1" customFormat="1" ht="12.75">
      <c r="B9930" s="110"/>
    </row>
    <row r="9931" s="1" customFormat="1" ht="12.75">
      <c r="B9931" s="110"/>
    </row>
    <row r="9932" s="1" customFormat="1" ht="12.75">
      <c r="B9932" s="110"/>
    </row>
    <row r="9933" s="1" customFormat="1" ht="12.75">
      <c r="B9933" s="110"/>
    </row>
    <row r="9934" s="1" customFormat="1" ht="12.75">
      <c r="B9934" s="110"/>
    </row>
    <row r="9935" s="1" customFormat="1" ht="12.75">
      <c r="B9935" s="110"/>
    </row>
    <row r="9936" s="1" customFormat="1" ht="12.75">
      <c r="B9936" s="110"/>
    </row>
    <row r="9937" s="1" customFormat="1" ht="12.75">
      <c r="B9937" s="110"/>
    </row>
    <row r="9938" s="1" customFormat="1" ht="12.75">
      <c r="B9938" s="110"/>
    </row>
    <row r="9939" s="1" customFormat="1" ht="12.75">
      <c r="B9939" s="110"/>
    </row>
    <row r="9940" s="1" customFormat="1" ht="12.75">
      <c r="B9940" s="110"/>
    </row>
    <row r="9941" s="1" customFormat="1" ht="12.75">
      <c r="B9941" s="110"/>
    </row>
    <row r="9942" s="1" customFormat="1" ht="12.75">
      <c r="B9942" s="110"/>
    </row>
    <row r="9943" s="1" customFormat="1" ht="12.75">
      <c r="B9943" s="110"/>
    </row>
    <row r="9944" s="1" customFormat="1" ht="12.75">
      <c r="B9944" s="110"/>
    </row>
    <row r="9945" s="1" customFormat="1" ht="12.75">
      <c r="B9945" s="110"/>
    </row>
    <row r="9946" s="1" customFormat="1" ht="12.75">
      <c r="B9946" s="110"/>
    </row>
    <row r="9947" s="1" customFormat="1" ht="12.75">
      <c r="B9947" s="110"/>
    </row>
    <row r="9948" s="1" customFormat="1" ht="12.75">
      <c r="B9948" s="110"/>
    </row>
    <row r="9949" s="1" customFormat="1" ht="12.75">
      <c r="B9949" s="110"/>
    </row>
    <row r="9950" s="1" customFormat="1" ht="12.75">
      <c r="B9950" s="110"/>
    </row>
    <row r="9951" s="1" customFormat="1" ht="12.75">
      <c r="B9951" s="110"/>
    </row>
    <row r="9952" s="1" customFormat="1" ht="12.75">
      <c r="B9952" s="110"/>
    </row>
    <row r="9953" s="1" customFormat="1" ht="12.75">
      <c r="B9953" s="110"/>
    </row>
    <row r="9954" s="1" customFormat="1" ht="12.75">
      <c r="B9954" s="110"/>
    </row>
    <row r="9955" s="1" customFormat="1" ht="12.75">
      <c r="B9955" s="110"/>
    </row>
    <row r="9956" s="1" customFormat="1" ht="12.75">
      <c r="B9956" s="110"/>
    </row>
    <row r="9957" s="1" customFormat="1" ht="12.75">
      <c r="B9957" s="110"/>
    </row>
    <row r="9958" s="1" customFormat="1" ht="12.75">
      <c r="B9958" s="110"/>
    </row>
    <row r="9959" s="1" customFormat="1" ht="12.75">
      <c r="B9959" s="110"/>
    </row>
    <row r="9960" s="1" customFormat="1" ht="12.75">
      <c r="B9960" s="110"/>
    </row>
    <row r="9961" s="1" customFormat="1" ht="12.75">
      <c r="B9961" s="110"/>
    </row>
    <row r="9962" s="1" customFormat="1" ht="12.75">
      <c r="B9962" s="110"/>
    </row>
    <row r="9963" s="1" customFormat="1" ht="12.75">
      <c r="B9963" s="110"/>
    </row>
    <row r="9964" s="1" customFormat="1" ht="12.75">
      <c r="B9964" s="110"/>
    </row>
    <row r="9965" s="1" customFormat="1" ht="12.75">
      <c r="B9965" s="110"/>
    </row>
    <row r="9966" s="1" customFormat="1" ht="12.75">
      <c r="B9966" s="110"/>
    </row>
    <row r="9967" s="1" customFormat="1" ht="12.75">
      <c r="B9967" s="110"/>
    </row>
    <row r="9968" s="1" customFormat="1" ht="12.75">
      <c r="B9968" s="110"/>
    </row>
    <row r="9969" s="1" customFormat="1" ht="12.75">
      <c r="B9969" s="110"/>
    </row>
    <row r="9970" s="1" customFormat="1" ht="12.75">
      <c r="B9970" s="110"/>
    </row>
    <row r="9971" s="1" customFormat="1" ht="12.75">
      <c r="B9971" s="110"/>
    </row>
    <row r="9972" s="1" customFormat="1" ht="12.75">
      <c r="B9972" s="110"/>
    </row>
    <row r="9973" s="1" customFormat="1" ht="12.75">
      <c r="B9973" s="110"/>
    </row>
    <row r="9974" s="1" customFormat="1" ht="12.75">
      <c r="B9974" s="110"/>
    </row>
    <row r="9975" s="1" customFormat="1" ht="12.75">
      <c r="B9975" s="110"/>
    </row>
    <row r="9976" s="1" customFormat="1" ht="12.75">
      <c r="B9976" s="110"/>
    </row>
    <row r="9977" s="1" customFormat="1" ht="12.75">
      <c r="B9977" s="110"/>
    </row>
    <row r="9978" s="1" customFormat="1" ht="12.75">
      <c r="B9978" s="110"/>
    </row>
    <row r="9979" s="1" customFormat="1" ht="12.75">
      <c r="B9979" s="110"/>
    </row>
    <row r="9980" s="1" customFormat="1" ht="12.75">
      <c r="B9980" s="110"/>
    </row>
    <row r="9981" s="1" customFormat="1" ht="12.75">
      <c r="B9981" s="110"/>
    </row>
    <row r="9982" s="1" customFormat="1" ht="12.75">
      <c r="B9982" s="110"/>
    </row>
    <row r="9983" s="1" customFormat="1" ht="12.75">
      <c r="B9983" s="110"/>
    </row>
    <row r="9984" s="1" customFormat="1" ht="12.75">
      <c r="B9984" s="110"/>
    </row>
    <row r="9985" s="1" customFormat="1" ht="12.75">
      <c r="B9985" s="110"/>
    </row>
    <row r="9986" s="1" customFormat="1" ht="12.75">
      <c r="B9986" s="110"/>
    </row>
    <row r="9987" s="1" customFormat="1" ht="12.75">
      <c r="B9987" s="110"/>
    </row>
    <row r="9988" s="1" customFormat="1" ht="12.75">
      <c r="B9988" s="110"/>
    </row>
    <row r="9989" s="1" customFormat="1" ht="12.75">
      <c r="B9989" s="110"/>
    </row>
    <row r="9990" s="1" customFormat="1" ht="12.75">
      <c r="B9990" s="110"/>
    </row>
    <row r="9991" s="1" customFormat="1" ht="12.75">
      <c r="B9991" s="110"/>
    </row>
    <row r="9992" s="1" customFormat="1" ht="12.75">
      <c r="B9992" s="110"/>
    </row>
    <row r="9993" s="1" customFormat="1" ht="12.75">
      <c r="B9993" s="110"/>
    </row>
    <row r="9994" s="1" customFormat="1" ht="12.75">
      <c r="B9994" s="110"/>
    </row>
    <row r="9995" s="1" customFormat="1" ht="12.75">
      <c r="B9995" s="110"/>
    </row>
    <row r="9996" s="1" customFormat="1" ht="12.75">
      <c r="B9996" s="110"/>
    </row>
    <row r="9997" s="1" customFormat="1" ht="12.75">
      <c r="B9997" s="110"/>
    </row>
    <row r="9998" s="1" customFormat="1" ht="12.75">
      <c r="B9998" s="110"/>
    </row>
    <row r="9999" s="1" customFormat="1" ht="12.75">
      <c r="B9999" s="110"/>
    </row>
    <row r="10000" s="1" customFormat="1" ht="12.75">
      <c r="B10000" s="110"/>
    </row>
    <row r="10001" s="1" customFormat="1" ht="12.75">
      <c r="B10001" s="110"/>
    </row>
    <row r="10002" s="1" customFormat="1" ht="12.75">
      <c r="B10002" s="110"/>
    </row>
    <row r="10003" s="1" customFormat="1" ht="12.75">
      <c r="B10003" s="110"/>
    </row>
    <row r="10004" s="1" customFormat="1" ht="12.75">
      <c r="B10004" s="110"/>
    </row>
    <row r="10005" s="1" customFormat="1" ht="12.75">
      <c r="B10005" s="110"/>
    </row>
    <row r="10006" s="1" customFormat="1" ht="12.75">
      <c r="B10006" s="110"/>
    </row>
    <row r="10007" s="1" customFormat="1" ht="12.75">
      <c r="B10007" s="110"/>
    </row>
    <row r="10008" s="1" customFormat="1" ht="12.75">
      <c r="B10008" s="110"/>
    </row>
    <row r="10009" s="1" customFormat="1" ht="12.75">
      <c r="B10009" s="110"/>
    </row>
    <row r="10010" s="1" customFormat="1" ht="12.75">
      <c r="B10010" s="110"/>
    </row>
    <row r="10011" s="1" customFormat="1" ht="12.75">
      <c r="B10011" s="110"/>
    </row>
    <row r="10012" s="1" customFormat="1" ht="12.75">
      <c r="B10012" s="110"/>
    </row>
    <row r="10013" s="1" customFormat="1" ht="12.75">
      <c r="B10013" s="110"/>
    </row>
    <row r="10014" s="1" customFormat="1" ht="12.75">
      <c r="B10014" s="110"/>
    </row>
    <row r="10015" s="1" customFormat="1" ht="12.75">
      <c r="B10015" s="110"/>
    </row>
    <row r="10016" s="1" customFormat="1" ht="12.75">
      <c r="B10016" s="110"/>
    </row>
    <row r="10017" s="1" customFormat="1" ht="12.75">
      <c r="B10017" s="110"/>
    </row>
    <row r="10018" s="1" customFormat="1" ht="12.75">
      <c r="B10018" s="110"/>
    </row>
    <row r="10019" s="1" customFormat="1" ht="12.75">
      <c r="B10019" s="110"/>
    </row>
    <row r="10020" s="1" customFormat="1" ht="12.75">
      <c r="B10020" s="110"/>
    </row>
    <row r="10021" s="1" customFormat="1" ht="12.75">
      <c r="B10021" s="110"/>
    </row>
    <row r="10022" s="1" customFormat="1" ht="12.75">
      <c r="B10022" s="110"/>
    </row>
    <row r="10023" s="1" customFormat="1" ht="12.75">
      <c r="B10023" s="110"/>
    </row>
    <row r="10024" s="1" customFormat="1" ht="12.75">
      <c r="B10024" s="110"/>
    </row>
    <row r="10025" s="1" customFormat="1" ht="12.75">
      <c r="B10025" s="110"/>
    </row>
    <row r="10026" s="1" customFormat="1" ht="12.75">
      <c r="B10026" s="110"/>
    </row>
    <row r="10027" s="1" customFormat="1" ht="12.75">
      <c r="B10027" s="110"/>
    </row>
    <row r="10028" s="1" customFormat="1" ht="12.75">
      <c r="B10028" s="110"/>
    </row>
    <row r="10029" s="1" customFormat="1" ht="12.75">
      <c r="B10029" s="110"/>
    </row>
    <row r="10030" s="1" customFormat="1" ht="12.75">
      <c r="B10030" s="110"/>
    </row>
    <row r="10031" s="1" customFormat="1" ht="12.75">
      <c r="B10031" s="110"/>
    </row>
    <row r="10032" s="1" customFormat="1" ht="12.75">
      <c r="B10032" s="110"/>
    </row>
    <row r="10033" s="1" customFormat="1" ht="12.75">
      <c r="B10033" s="110"/>
    </row>
    <row r="10034" s="1" customFormat="1" ht="12.75">
      <c r="B10034" s="110"/>
    </row>
    <row r="10035" s="1" customFormat="1" ht="12.75">
      <c r="B10035" s="110"/>
    </row>
    <row r="10036" s="1" customFormat="1" ht="12.75">
      <c r="B10036" s="110"/>
    </row>
    <row r="10037" s="1" customFormat="1" ht="12.75">
      <c r="B10037" s="110"/>
    </row>
    <row r="10038" s="1" customFormat="1" ht="12.75">
      <c r="B10038" s="110"/>
    </row>
    <row r="10039" s="1" customFormat="1" ht="12.75">
      <c r="B10039" s="110"/>
    </row>
    <row r="10040" s="1" customFormat="1" ht="12.75">
      <c r="B10040" s="110"/>
    </row>
    <row r="10041" s="1" customFormat="1" ht="12.75">
      <c r="B10041" s="110"/>
    </row>
    <row r="10042" s="1" customFormat="1" ht="12.75">
      <c r="B10042" s="110"/>
    </row>
    <row r="10043" s="1" customFormat="1" ht="12.75">
      <c r="B10043" s="110"/>
    </row>
    <row r="10044" s="1" customFormat="1" ht="12.75">
      <c r="B10044" s="110"/>
    </row>
    <row r="10045" s="1" customFormat="1" ht="12.75">
      <c r="B10045" s="110"/>
    </row>
    <row r="10046" s="1" customFormat="1" ht="12.75">
      <c r="B10046" s="110"/>
    </row>
    <row r="10047" s="1" customFormat="1" ht="12.75">
      <c r="B10047" s="110"/>
    </row>
    <row r="10048" s="1" customFormat="1" ht="12.75">
      <c r="B10048" s="110"/>
    </row>
    <row r="10049" s="1" customFormat="1" ht="12.75">
      <c r="B10049" s="110"/>
    </row>
    <row r="10050" s="1" customFormat="1" ht="12.75">
      <c r="B10050" s="110"/>
    </row>
    <row r="10051" s="1" customFormat="1" ht="12.75">
      <c r="B10051" s="110"/>
    </row>
    <row r="10052" s="1" customFormat="1" ht="12.75">
      <c r="B10052" s="110"/>
    </row>
    <row r="10053" s="1" customFormat="1" ht="12.75">
      <c r="B10053" s="110"/>
    </row>
    <row r="10054" s="1" customFormat="1" ht="12.75">
      <c r="B10054" s="110"/>
    </row>
    <row r="10055" s="1" customFormat="1" ht="12.75">
      <c r="B10055" s="110"/>
    </row>
    <row r="10056" s="1" customFormat="1" ht="12.75">
      <c r="B10056" s="110"/>
    </row>
    <row r="10057" s="1" customFormat="1" ht="12.75">
      <c r="B10057" s="110"/>
    </row>
    <row r="10058" s="1" customFormat="1" ht="12.75">
      <c r="B10058" s="110"/>
    </row>
    <row r="10059" s="1" customFormat="1" ht="12.75">
      <c r="B10059" s="110"/>
    </row>
    <row r="10060" s="1" customFormat="1" ht="12.75">
      <c r="B10060" s="110"/>
    </row>
    <row r="10061" s="1" customFormat="1" ht="12.75">
      <c r="B10061" s="110"/>
    </row>
    <row r="10062" s="1" customFormat="1" ht="12.75">
      <c r="B10062" s="110"/>
    </row>
    <row r="10063" s="1" customFormat="1" ht="12.75">
      <c r="B10063" s="110"/>
    </row>
    <row r="10064" s="1" customFormat="1" ht="12.75">
      <c r="B10064" s="110"/>
    </row>
    <row r="10065" s="1" customFormat="1" ht="12.75">
      <c r="B10065" s="110"/>
    </row>
    <row r="10066" s="1" customFormat="1" ht="12.75">
      <c r="B10066" s="110"/>
    </row>
    <row r="10067" s="1" customFormat="1" ht="12.75">
      <c r="B10067" s="110"/>
    </row>
    <row r="10068" s="1" customFormat="1" ht="12.75">
      <c r="B10068" s="110"/>
    </row>
    <row r="10069" s="1" customFormat="1" ht="12.75">
      <c r="B10069" s="110"/>
    </row>
    <row r="10070" s="1" customFormat="1" ht="12.75">
      <c r="B10070" s="110"/>
    </row>
    <row r="10071" s="1" customFormat="1" ht="12.75">
      <c r="B10071" s="110"/>
    </row>
    <row r="10072" s="1" customFormat="1" ht="12.75">
      <c r="B10072" s="110"/>
    </row>
    <row r="10073" s="1" customFormat="1" ht="12.75">
      <c r="B10073" s="110"/>
    </row>
    <row r="10074" s="1" customFormat="1" ht="12.75">
      <c r="B10074" s="110"/>
    </row>
    <row r="10075" s="1" customFormat="1" ht="12.75">
      <c r="B10075" s="110"/>
    </row>
    <row r="10076" s="1" customFormat="1" ht="12.75">
      <c r="B10076" s="110"/>
    </row>
    <row r="10077" s="1" customFormat="1" ht="12.75">
      <c r="B10077" s="110"/>
    </row>
    <row r="10078" s="1" customFormat="1" ht="12.75">
      <c r="B10078" s="110"/>
    </row>
    <row r="10079" s="1" customFormat="1" ht="12.75">
      <c r="B10079" s="110"/>
    </row>
    <row r="10080" s="1" customFormat="1" ht="12.75">
      <c r="B10080" s="110"/>
    </row>
    <row r="10081" s="1" customFormat="1" ht="12.75">
      <c r="B10081" s="110"/>
    </row>
    <row r="10082" s="1" customFormat="1" ht="12.75">
      <c r="B10082" s="110"/>
    </row>
    <row r="10083" s="1" customFormat="1" ht="12.75">
      <c r="B10083" s="110"/>
    </row>
    <row r="10084" s="1" customFormat="1" ht="12.75">
      <c r="B10084" s="110"/>
    </row>
    <row r="10085" s="1" customFormat="1" ht="12.75">
      <c r="B10085" s="110"/>
    </row>
    <row r="10086" s="1" customFormat="1" ht="12.75">
      <c r="B10086" s="110"/>
    </row>
    <row r="10087" s="1" customFormat="1" ht="12.75">
      <c r="B10087" s="110"/>
    </row>
    <row r="10088" s="1" customFormat="1" ht="12.75">
      <c r="B10088" s="110"/>
    </row>
    <row r="10089" s="1" customFormat="1" ht="12.75">
      <c r="B10089" s="110"/>
    </row>
    <row r="10090" s="1" customFormat="1" ht="12.75">
      <c r="B10090" s="110"/>
    </row>
    <row r="10091" s="1" customFormat="1" ht="12.75">
      <c r="B10091" s="110"/>
    </row>
    <row r="10092" s="1" customFormat="1" ht="12.75">
      <c r="B10092" s="110"/>
    </row>
    <row r="10093" s="1" customFormat="1" ht="12.75">
      <c r="B10093" s="110"/>
    </row>
    <row r="10094" s="1" customFormat="1" ht="12.75">
      <c r="B10094" s="110"/>
    </row>
    <row r="10095" s="1" customFormat="1" ht="12.75">
      <c r="B10095" s="110"/>
    </row>
    <row r="10096" s="1" customFormat="1" ht="12.75">
      <c r="B10096" s="110"/>
    </row>
    <row r="10097" s="1" customFormat="1" ht="12.75">
      <c r="B10097" s="110"/>
    </row>
    <row r="10098" s="1" customFormat="1" ht="12.75">
      <c r="B10098" s="110"/>
    </row>
    <row r="10099" s="1" customFormat="1" ht="12.75">
      <c r="B10099" s="110"/>
    </row>
    <row r="10100" s="1" customFormat="1" ht="12.75">
      <c r="B10100" s="110"/>
    </row>
    <row r="10101" s="1" customFormat="1" ht="12.75">
      <c r="B10101" s="110"/>
    </row>
    <row r="10102" s="1" customFormat="1" ht="12.75">
      <c r="B10102" s="110"/>
    </row>
    <row r="10103" s="1" customFormat="1" ht="12.75">
      <c r="B10103" s="110"/>
    </row>
    <row r="10104" s="1" customFormat="1" ht="12.75">
      <c r="B10104" s="110"/>
    </row>
    <row r="10105" s="1" customFormat="1" ht="12.75">
      <c r="B10105" s="110"/>
    </row>
    <row r="10106" s="1" customFormat="1" ht="12.75">
      <c r="B10106" s="110"/>
    </row>
    <row r="10107" s="1" customFormat="1" ht="12.75">
      <c r="B10107" s="110"/>
    </row>
    <row r="10108" s="1" customFormat="1" ht="12.75">
      <c r="B10108" s="110"/>
    </row>
    <row r="10109" s="1" customFormat="1" ht="12.75">
      <c r="B10109" s="110"/>
    </row>
    <row r="10110" s="1" customFormat="1" ht="12.75">
      <c r="B10110" s="110"/>
    </row>
    <row r="10111" s="1" customFormat="1" ht="12.75">
      <c r="B10111" s="110"/>
    </row>
    <row r="10112" s="1" customFormat="1" ht="12.75">
      <c r="B10112" s="110"/>
    </row>
    <row r="10113" s="1" customFormat="1" ht="12.75">
      <c r="B10113" s="110"/>
    </row>
    <row r="10114" s="1" customFormat="1" ht="12.75">
      <c r="B10114" s="110"/>
    </row>
    <row r="10115" s="1" customFormat="1" ht="12.75">
      <c r="B10115" s="110"/>
    </row>
    <row r="10116" s="1" customFormat="1" ht="12.75">
      <c r="B10116" s="110"/>
    </row>
    <row r="10117" s="1" customFormat="1" ht="12.75">
      <c r="B10117" s="110"/>
    </row>
    <row r="10118" s="1" customFormat="1" ht="12.75">
      <c r="B10118" s="110"/>
    </row>
    <row r="10119" s="1" customFormat="1" ht="12.75">
      <c r="B10119" s="110"/>
    </row>
    <row r="10120" s="1" customFormat="1" ht="12.75">
      <c r="B10120" s="110"/>
    </row>
    <row r="10121" s="1" customFormat="1" ht="12.75">
      <c r="B10121" s="110"/>
    </row>
    <row r="10122" s="1" customFormat="1" ht="12.75">
      <c r="B10122" s="110"/>
    </row>
    <row r="10123" s="1" customFormat="1" ht="12.75">
      <c r="B10123" s="110"/>
    </row>
    <row r="10124" s="1" customFormat="1" ht="12.75">
      <c r="B10124" s="110"/>
    </row>
    <row r="10125" s="1" customFormat="1" ht="12.75">
      <c r="B10125" s="110"/>
    </row>
    <row r="10126" s="1" customFormat="1" ht="12.75">
      <c r="B10126" s="110"/>
    </row>
    <row r="10127" s="1" customFormat="1" ht="12.75">
      <c r="B10127" s="110"/>
    </row>
    <row r="10128" s="1" customFormat="1" ht="12.75">
      <c r="B10128" s="110"/>
    </row>
    <row r="10129" s="1" customFormat="1" ht="12.75">
      <c r="B10129" s="110"/>
    </row>
    <row r="10130" s="1" customFormat="1" ht="12.75">
      <c r="B10130" s="110"/>
    </row>
    <row r="10131" s="1" customFormat="1" ht="12.75">
      <c r="B10131" s="110"/>
    </row>
    <row r="10132" s="1" customFormat="1" ht="12.75">
      <c r="B10132" s="110"/>
    </row>
    <row r="10133" s="1" customFormat="1" ht="12.75">
      <c r="B10133" s="110"/>
    </row>
    <row r="10134" s="1" customFormat="1" ht="12.75">
      <c r="B10134" s="110"/>
    </row>
    <row r="10135" s="1" customFormat="1" ht="12.75">
      <c r="B10135" s="110"/>
    </row>
    <row r="10136" s="1" customFormat="1" ht="12.75">
      <c r="B10136" s="110"/>
    </row>
    <row r="10137" s="1" customFormat="1" ht="12.75">
      <c r="B10137" s="110"/>
    </row>
    <row r="10138" s="1" customFormat="1" ht="12.75">
      <c r="B10138" s="110"/>
    </row>
    <row r="10139" s="1" customFormat="1" ht="12.75">
      <c r="B10139" s="110"/>
    </row>
    <row r="10140" s="1" customFormat="1" ht="12.75">
      <c r="B10140" s="110"/>
    </row>
    <row r="10141" s="1" customFormat="1" ht="12.75">
      <c r="B10141" s="110"/>
    </row>
    <row r="10142" s="1" customFormat="1" ht="12.75">
      <c r="B10142" s="110"/>
    </row>
    <row r="10143" s="1" customFormat="1" ht="12.75">
      <c r="B10143" s="110"/>
    </row>
    <row r="10144" s="1" customFormat="1" ht="12.75">
      <c r="B10144" s="110"/>
    </row>
    <row r="10145" s="1" customFormat="1" ht="12.75">
      <c r="B10145" s="110"/>
    </row>
    <row r="10146" s="1" customFormat="1" ht="12.75">
      <c r="B10146" s="110"/>
    </row>
    <row r="10147" s="1" customFormat="1" ht="12.75">
      <c r="B10147" s="110"/>
    </row>
    <row r="10148" s="1" customFormat="1" ht="12.75">
      <c r="B10148" s="110"/>
    </row>
    <row r="10149" s="1" customFormat="1" ht="12.75">
      <c r="B10149" s="110"/>
    </row>
    <row r="10150" s="1" customFormat="1" ht="12.75">
      <c r="B10150" s="110"/>
    </row>
    <row r="10151" s="1" customFormat="1" ht="12.75">
      <c r="B10151" s="110"/>
    </row>
    <row r="10152" s="1" customFormat="1" ht="12.75">
      <c r="B10152" s="110"/>
    </row>
    <row r="10153" s="1" customFormat="1" ht="12.75">
      <c r="B10153" s="110"/>
    </row>
    <row r="10154" s="1" customFormat="1" ht="12.75">
      <c r="B10154" s="110"/>
    </row>
    <row r="10155" s="1" customFormat="1" ht="12.75">
      <c r="B10155" s="110"/>
    </row>
    <row r="10156" s="1" customFormat="1" ht="12.75">
      <c r="B10156" s="110"/>
    </row>
    <row r="10157" s="1" customFormat="1" ht="12.75">
      <c r="B10157" s="110"/>
    </row>
    <row r="10158" s="1" customFormat="1" ht="12.75">
      <c r="B10158" s="110"/>
    </row>
    <row r="10159" s="1" customFormat="1" ht="12.75">
      <c r="B10159" s="110"/>
    </row>
    <row r="10160" s="1" customFormat="1" ht="12.75">
      <c r="B10160" s="110"/>
    </row>
    <row r="10161" s="1" customFormat="1" ht="12.75">
      <c r="B10161" s="110"/>
    </row>
    <row r="10162" s="1" customFormat="1" ht="12.75">
      <c r="B10162" s="110"/>
    </row>
    <row r="10163" s="1" customFormat="1" ht="12.75">
      <c r="B10163" s="110"/>
    </row>
    <row r="10164" s="1" customFormat="1" ht="12.75">
      <c r="B10164" s="110"/>
    </row>
    <row r="10165" s="1" customFormat="1" ht="12.75">
      <c r="B10165" s="110"/>
    </row>
    <row r="10166" s="1" customFormat="1" ht="12.75">
      <c r="B10166" s="110"/>
    </row>
    <row r="10167" s="1" customFormat="1" ht="12.75">
      <c r="B10167" s="110"/>
    </row>
    <row r="10168" s="1" customFormat="1" ht="12.75">
      <c r="B10168" s="110"/>
    </row>
    <row r="10169" s="1" customFormat="1" ht="12.75">
      <c r="B10169" s="110"/>
    </row>
    <row r="10170" s="1" customFormat="1" ht="12.75">
      <c r="B10170" s="110"/>
    </row>
    <row r="10171" s="1" customFormat="1" ht="12.75">
      <c r="B10171" s="110"/>
    </row>
    <row r="10172" s="1" customFormat="1" ht="12.75">
      <c r="B10172" s="110"/>
    </row>
    <row r="10173" s="1" customFormat="1" ht="12.75">
      <c r="B10173" s="110"/>
    </row>
    <row r="10174" s="1" customFormat="1" ht="12.75">
      <c r="B10174" s="110"/>
    </row>
    <row r="10175" s="1" customFormat="1" ht="12.75">
      <c r="B10175" s="110"/>
    </row>
    <row r="10176" s="1" customFormat="1" ht="12.75">
      <c r="B10176" s="110"/>
    </row>
    <row r="10177" s="1" customFormat="1" ht="12.75">
      <c r="B10177" s="110"/>
    </row>
    <row r="10178" s="1" customFormat="1" ht="12.75">
      <c r="B10178" s="110"/>
    </row>
    <row r="10179" s="1" customFormat="1" ht="12.75">
      <c r="B10179" s="110"/>
    </row>
    <row r="10180" s="1" customFormat="1" ht="12.75">
      <c r="B10180" s="110"/>
    </row>
    <row r="10181" s="1" customFormat="1" ht="12.75">
      <c r="B10181" s="110"/>
    </row>
    <row r="10182" s="1" customFormat="1" ht="12.75">
      <c r="B10182" s="110"/>
    </row>
    <row r="10183" s="1" customFormat="1" ht="12.75">
      <c r="B10183" s="110"/>
    </row>
    <row r="10184" s="1" customFormat="1" ht="12.75">
      <c r="B10184" s="110"/>
    </row>
    <row r="10185" s="1" customFormat="1" ht="12.75">
      <c r="B10185" s="110"/>
    </row>
    <row r="10186" s="1" customFormat="1" ht="12.75">
      <c r="B10186" s="110"/>
    </row>
    <row r="10187" s="1" customFormat="1" ht="12.75">
      <c r="B10187" s="110"/>
    </row>
    <row r="10188" s="1" customFormat="1" ht="12.75">
      <c r="B10188" s="110"/>
    </row>
    <row r="10189" s="1" customFormat="1" ht="12.75">
      <c r="B10189" s="110"/>
    </row>
    <row r="10190" s="1" customFormat="1" ht="12.75">
      <c r="B10190" s="110"/>
    </row>
    <row r="10191" s="1" customFormat="1" ht="12.75">
      <c r="B10191" s="110"/>
    </row>
    <row r="10192" s="1" customFormat="1" ht="12.75">
      <c r="B10192" s="110"/>
    </row>
    <row r="10193" s="1" customFormat="1" ht="12.75">
      <c r="B10193" s="110"/>
    </row>
    <row r="10194" s="1" customFormat="1" ht="12.75">
      <c r="B10194" s="110"/>
    </row>
    <row r="10195" s="1" customFormat="1" ht="12.75">
      <c r="B10195" s="110"/>
    </row>
    <row r="10196" s="1" customFormat="1" ht="12.75">
      <c r="B10196" s="110"/>
    </row>
    <row r="10197" s="1" customFormat="1" ht="12.75">
      <c r="B10197" s="110"/>
    </row>
    <row r="10198" s="1" customFormat="1" ht="12.75">
      <c r="B10198" s="110"/>
    </row>
    <row r="10199" s="1" customFormat="1" ht="12.75">
      <c r="B10199" s="110"/>
    </row>
    <row r="10200" s="1" customFormat="1" ht="12.75">
      <c r="B10200" s="110"/>
    </row>
    <row r="10201" s="1" customFormat="1" ht="12.75">
      <c r="B10201" s="110"/>
    </row>
    <row r="10202" s="1" customFormat="1" ht="12.75">
      <c r="B10202" s="110"/>
    </row>
    <row r="10203" s="1" customFormat="1" ht="12.75">
      <c r="B10203" s="110"/>
    </row>
    <row r="10204" s="1" customFormat="1" ht="12.75">
      <c r="B10204" s="110"/>
    </row>
    <row r="10205" s="1" customFormat="1" ht="12.75">
      <c r="B10205" s="110"/>
    </row>
    <row r="10206" s="1" customFormat="1" ht="12.75">
      <c r="B10206" s="110"/>
    </row>
    <row r="10207" s="1" customFormat="1" ht="12.75">
      <c r="B10207" s="110"/>
    </row>
    <row r="10208" s="1" customFormat="1" ht="12.75">
      <c r="B10208" s="110"/>
    </row>
    <row r="10209" s="1" customFormat="1" ht="12.75">
      <c r="B10209" s="110"/>
    </row>
    <row r="10210" s="1" customFormat="1" ht="12.75">
      <c r="B10210" s="110"/>
    </row>
    <row r="10211" s="1" customFormat="1" ht="12.75">
      <c r="B10211" s="110"/>
    </row>
    <row r="10212" s="1" customFormat="1" ht="12.75">
      <c r="B10212" s="110"/>
    </row>
    <row r="10213" s="1" customFormat="1" ht="12.75">
      <c r="B10213" s="110"/>
    </row>
    <row r="10214" s="1" customFormat="1" ht="12.75">
      <c r="B10214" s="110"/>
    </row>
    <row r="10215" s="1" customFormat="1" ht="12.75">
      <c r="B10215" s="110"/>
    </row>
    <row r="10216" s="1" customFormat="1" ht="12.75">
      <c r="B10216" s="110"/>
    </row>
    <row r="10217" s="1" customFormat="1" ht="12.75">
      <c r="B10217" s="110"/>
    </row>
    <row r="10218" s="1" customFormat="1" ht="12.75">
      <c r="B10218" s="110"/>
    </row>
    <row r="10219" s="1" customFormat="1" ht="12.75">
      <c r="B10219" s="110"/>
    </row>
    <row r="10220" s="1" customFormat="1" ht="12.75">
      <c r="B10220" s="110"/>
    </row>
    <row r="10221" s="1" customFormat="1" ht="12.75">
      <c r="B10221" s="110"/>
    </row>
    <row r="10222" s="1" customFormat="1" ht="12.75">
      <c r="B10222" s="110"/>
    </row>
    <row r="10223" s="1" customFormat="1" ht="12.75">
      <c r="B10223" s="110"/>
    </row>
    <row r="10224" s="1" customFormat="1" ht="12.75">
      <c r="B10224" s="110"/>
    </row>
    <row r="10225" s="1" customFormat="1" ht="12.75">
      <c r="B10225" s="110"/>
    </row>
    <row r="10226" s="1" customFormat="1" ht="12.75">
      <c r="B10226" s="110"/>
    </row>
    <row r="10227" s="1" customFormat="1" ht="12.75">
      <c r="B10227" s="110"/>
    </row>
    <row r="10228" s="1" customFormat="1" ht="12.75">
      <c r="B10228" s="110"/>
    </row>
    <row r="10229" s="1" customFormat="1" ht="12.75">
      <c r="B10229" s="110"/>
    </row>
    <row r="10230" s="1" customFormat="1" ht="12.75">
      <c r="B10230" s="110"/>
    </row>
    <row r="10231" s="1" customFormat="1" ht="12.75">
      <c r="B10231" s="110"/>
    </row>
    <row r="10232" s="1" customFormat="1" ht="12.75">
      <c r="B10232" s="110"/>
    </row>
    <row r="10233" s="1" customFormat="1" ht="12.75">
      <c r="B10233" s="110"/>
    </row>
    <row r="10234" s="1" customFormat="1" ht="12.75">
      <c r="B10234" s="110"/>
    </row>
    <row r="10235" s="1" customFormat="1" ht="12.75">
      <c r="B10235" s="110"/>
    </row>
    <row r="10236" s="1" customFormat="1" ht="12.75">
      <c r="B10236" s="110"/>
    </row>
    <row r="10237" s="1" customFormat="1" ht="12.75">
      <c r="B10237" s="110"/>
    </row>
    <row r="10238" s="1" customFormat="1" ht="12.75">
      <c r="B10238" s="110"/>
    </row>
    <row r="10239" s="1" customFormat="1" ht="12.75">
      <c r="B10239" s="110"/>
    </row>
    <row r="10240" s="1" customFormat="1" ht="12.75">
      <c r="B10240" s="110"/>
    </row>
    <row r="10241" s="1" customFormat="1" ht="12.75">
      <c r="B10241" s="110"/>
    </row>
    <row r="10242" s="1" customFormat="1" ht="12.75">
      <c r="B10242" s="110"/>
    </row>
    <row r="10243" s="1" customFormat="1" ht="12.75">
      <c r="B10243" s="110"/>
    </row>
    <row r="10244" s="1" customFormat="1" ht="12.75">
      <c r="B10244" s="110"/>
    </row>
    <row r="10245" s="1" customFormat="1" ht="12.75">
      <c r="B10245" s="110"/>
    </row>
    <row r="10246" s="1" customFormat="1" ht="12.75">
      <c r="B10246" s="110"/>
    </row>
    <row r="10247" s="1" customFormat="1" ht="12.75">
      <c r="B10247" s="110"/>
    </row>
    <row r="10248" s="1" customFormat="1" ht="12.75">
      <c r="B10248" s="110"/>
    </row>
    <row r="10249" s="1" customFormat="1" ht="12.75">
      <c r="B10249" s="110"/>
    </row>
    <row r="10250" s="1" customFormat="1" ht="12.75">
      <c r="B10250" s="110"/>
    </row>
    <row r="10251" s="1" customFormat="1" ht="12.75">
      <c r="B10251" s="110"/>
    </row>
    <row r="10252" s="1" customFormat="1" ht="12.75">
      <c r="B10252" s="110"/>
    </row>
    <row r="10253" s="1" customFormat="1" ht="12.75">
      <c r="B10253" s="110"/>
    </row>
    <row r="10254" s="1" customFormat="1" ht="12.75">
      <c r="B10254" s="110"/>
    </row>
    <row r="10255" s="1" customFormat="1" ht="12.75">
      <c r="B10255" s="110"/>
    </row>
    <row r="10256" s="1" customFormat="1" ht="12.75">
      <c r="B10256" s="110"/>
    </row>
    <row r="10257" s="1" customFormat="1" ht="12.75">
      <c r="B10257" s="110"/>
    </row>
    <row r="10258" s="1" customFormat="1" ht="12.75">
      <c r="B10258" s="110"/>
    </row>
    <row r="10259" s="1" customFormat="1" ht="12.75">
      <c r="B10259" s="110"/>
    </row>
    <row r="10260" s="1" customFormat="1" ht="12.75">
      <c r="B10260" s="110"/>
    </row>
    <row r="10261" s="1" customFormat="1" ht="12.75">
      <c r="B10261" s="110"/>
    </row>
    <row r="10262" s="1" customFormat="1" ht="12.75">
      <c r="B10262" s="110"/>
    </row>
    <row r="10263" s="1" customFormat="1" ht="12.75">
      <c r="B10263" s="110"/>
    </row>
    <row r="10264" s="1" customFormat="1" ht="12.75">
      <c r="B10264" s="110"/>
    </row>
    <row r="10265" s="1" customFormat="1" ht="12.75">
      <c r="B10265" s="110"/>
    </row>
    <row r="10266" s="1" customFormat="1" ht="12.75">
      <c r="B10266" s="110"/>
    </row>
    <row r="10267" s="1" customFormat="1" ht="12.75">
      <c r="B10267" s="110"/>
    </row>
    <row r="10268" s="1" customFormat="1" ht="12.75">
      <c r="B10268" s="110"/>
    </row>
    <row r="10269" s="1" customFormat="1" ht="12.75">
      <c r="B10269" s="110"/>
    </row>
    <row r="10270" s="1" customFormat="1" ht="12.75">
      <c r="B10270" s="110"/>
    </row>
    <row r="10271" s="1" customFormat="1" ht="12.75">
      <c r="B10271" s="110"/>
    </row>
    <row r="10272" s="1" customFormat="1" ht="12.75">
      <c r="B10272" s="110"/>
    </row>
    <row r="10273" s="1" customFormat="1" ht="12.75">
      <c r="B10273" s="110"/>
    </row>
    <row r="10274" s="1" customFormat="1" ht="12.75">
      <c r="B10274" s="110"/>
    </row>
    <row r="10275" s="1" customFormat="1" ht="12.75">
      <c r="B10275" s="110"/>
    </row>
    <row r="10276" s="1" customFormat="1" ht="12.75">
      <c r="B10276" s="110"/>
    </row>
    <row r="10277" s="1" customFormat="1" ht="12.75">
      <c r="B10277" s="110"/>
    </row>
    <row r="10278" s="1" customFormat="1" ht="12.75">
      <c r="B10278" s="110"/>
    </row>
    <row r="10279" s="1" customFormat="1" ht="12.75">
      <c r="B10279" s="110"/>
    </row>
    <row r="10280" s="1" customFormat="1" ht="12.75">
      <c r="B10280" s="110"/>
    </row>
    <row r="10281" s="1" customFormat="1" ht="12.75">
      <c r="B10281" s="110"/>
    </row>
    <row r="10282" s="1" customFormat="1" ht="12.75">
      <c r="B10282" s="110"/>
    </row>
    <row r="10283" s="1" customFormat="1" ht="12.75">
      <c r="B10283" s="110"/>
    </row>
    <row r="10284" s="1" customFormat="1" ht="12.75">
      <c r="B10284" s="110"/>
    </row>
    <row r="10285" s="1" customFormat="1" ht="12.75">
      <c r="B10285" s="110"/>
    </row>
    <row r="10286" s="1" customFormat="1" ht="12.75">
      <c r="B10286" s="110"/>
    </row>
    <row r="10287" s="1" customFormat="1" ht="12.75">
      <c r="B10287" s="110"/>
    </row>
    <row r="10288" s="1" customFormat="1" ht="12.75">
      <c r="B10288" s="110"/>
    </row>
    <row r="10289" s="1" customFormat="1" ht="12.75">
      <c r="B10289" s="110"/>
    </row>
    <row r="10290" s="1" customFormat="1" ht="12.75">
      <c r="B10290" s="110"/>
    </row>
    <row r="10291" s="1" customFormat="1" ht="12.75">
      <c r="B10291" s="110"/>
    </row>
    <row r="10292" s="1" customFormat="1" ht="12.75">
      <c r="B10292" s="110"/>
    </row>
    <row r="10293" s="1" customFormat="1" ht="12.75">
      <c r="B10293" s="110"/>
    </row>
    <row r="10294" s="1" customFormat="1" ht="12.75">
      <c r="B10294" s="110"/>
    </row>
    <row r="10295" s="1" customFormat="1" ht="12.75">
      <c r="B10295" s="110"/>
    </row>
    <row r="10296" s="1" customFormat="1" ht="12.75">
      <c r="B10296" s="110"/>
    </row>
    <row r="10297" s="1" customFormat="1" ht="12.75">
      <c r="B10297" s="110"/>
    </row>
    <row r="10298" s="1" customFormat="1" ht="12.75">
      <c r="B10298" s="110"/>
    </row>
    <row r="10299" s="1" customFormat="1" ht="12.75">
      <c r="B10299" s="110"/>
    </row>
    <row r="10300" s="1" customFormat="1" ht="12.75">
      <c r="B10300" s="110"/>
    </row>
    <row r="10301" s="1" customFormat="1" ht="12.75">
      <c r="B10301" s="110"/>
    </row>
    <row r="10302" s="1" customFormat="1" ht="12.75">
      <c r="B10302" s="110"/>
    </row>
    <row r="10303" s="1" customFormat="1" ht="12.75">
      <c r="B10303" s="110"/>
    </row>
    <row r="10304" s="1" customFormat="1" ht="12.75">
      <c r="B10304" s="110"/>
    </row>
    <row r="10305" s="1" customFormat="1" ht="12.75">
      <c r="B10305" s="110"/>
    </row>
    <row r="10306" s="1" customFormat="1" ht="12.75">
      <c r="B10306" s="110"/>
    </row>
    <row r="10307" s="1" customFormat="1" ht="12.75">
      <c r="B10307" s="110"/>
    </row>
    <row r="10308" s="1" customFormat="1" ht="12.75">
      <c r="B10308" s="110"/>
    </row>
    <row r="10309" s="1" customFormat="1" ht="12.75">
      <c r="B10309" s="110"/>
    </row>
    <row r="10310" s="1" customFormat="1" ht="12.75">
      <c r="B10310" s="110"/>
    </row>
    <row r="10311" s="1" customFormat="1" ht="12.75">
      <c r="B10311" s="110"/>
    </row>
    <row r="10312" s="1" customFormat="1" ht="12.75">
      <c r="B10312" s="110"/>
    </row>
    <row r="10313" s="1" customFormat="1" ht="12.75">
      <c r="B10313" s="110"/>
    </row>
    <row r="10314" s="1" customFormat="1" ht="12.75">
      <c r="B10314" s="110"/>
    </row>
    <row r="10315" s="1" customFormat="1" ht="12.75">
      <c r="B10315" s="110"/>
    </row>
    <row r="10316" s="1" customFormat="1" ht="12.75">
      <c r="B10316" s="110"/>
    </row>
    <row r="10317" s="1" customFormat="1" ht="12.75">
      <c r="B10317" s="110"/>
    </row>
    <row r="10318" s="1" customFormat="1" ht="12.75">
      <c r="B10318" s="110"/>
    </row>
    <row r="10319" s="1" customFormat="1" ht="12.75">
      <c r="B10319" s="110"/>
    </row>
    <row r="10320" s="1" customFormat="1" ht="12.75">
      <c r="B10320" s="110"/>
    </row>
    <row r="10321" s="1" customFormat="1" ht="12.75">
      <c r="B10321" s="110"/>
    </row>
    <row r="10322" s="1" customFormat="1" ht="12.75">
      <c r="B10322" s="110"/>
    </row>
    <row r="10323" s="1" customFormat="1" ht="12.75">
      <c r="B10323" s="110"/>
    </row>
    <row r="10324" s="1" customFormat="1" ht="12.75">
      <c r="B10324" s="110"/>
    </row>
    <row r="10325" s="1" customFormat="1" ht="12.75">
      <c r="B10325" s="110"/>
    </row>
    <row r="10326" s="1" customFormat="1" ht="12.75">
      <c r="B10326" s="110"/>
    </row>
    <row r="10327" s="1" customFormat="1" ht="12.75">
      <c r="B10327" s="110"/>
    </row>
    <row r="10328" s="1" customFormat="1" ht="12.75">
      <c r="B10328" s="110"/>
    </row>
    <row r="10329" s="1" customFormat="1" ht="12.75">
      <c r="B10329" s="110"/>
    </row>
    <row r="10330" s="1" customFormat="1" ht="12.75">
      <c r="B10330" s="110"/>
    </row>
    <row r="10331" s="1" customFormat="1" ht="12.75">
      <c r="B10331" s="110"/>
    </row>
    <row r="10332" s="1" customFormat="1" ht="12.75">
      <c r="B10332" s="110"/>
    </row>
    <row r="10333" s="1" customFormat="1" ht="12.75">
      <c r="B10333" s="110"/>
    </row>
    <row r="10334" s="1" customFormat="1" ht="12.75">
      <c r="B10334" s="110"/>
    </row>
    <row r="10335" s="1" customFormat="1" ht="12.75">
      <c r="B10335" s="110"/>
    </row>
    <row r="10336" s="1" customFormat="1" ht="12.75">
      <c r="B10336" s="110"/>
    </row>
    <row r="10337" s="1" customFormat="1" ht="12.75">
      <c r="B10337" s="110"/>
    </row>
    <row r="10338" s="1" customFormat="1" ht="12.75">
      <c r="B10338" s="110"/>
    </row>
    <row r="10339" s="1" customFormat="1" ht="12.75">
      <c r="B10339" s="110"/>
    </row>
    <row r="10340" s="1" customFormat="1" ht="12.75">
      <c r="B10340" s="110"/>
    </row>
    <row r="10341" s="1" customFormat="1" ht="12.75">
      <c r="B10341" s="110"/>
    </row>
    <row r="10342" s="1" customFormat="1" ht="12.75">
      <c r="B10342" s="110"/>
    </row>
    <row r="10343" s="1" customFormat="1" ht="12.75">
      <c r="B10343" s="110"/>
    </row>
    <row r="10344" s="1" customFormat="1" ht="12.75">
      <c r="B10344" s="110"/>
    </row>
    <row r="10345" s="1" customFormat="1" ht="12.75">
      <c r="B10345" s="110"/>
    </row>
    <row r="10346" s="1" customFormat="1" ht="12.75">
      <c r="B10346" s="110"/>
    </row>
    <row r="10347" s="1" customFormat="1" ht="12.75">
      <c r="B10347" s="110"/>
    </row>
    <row r="10348" s="1" customFormat="1" ht="12.75">
      <c r="B10348" s="110"/>
    </row>
    <row r="10349" s="1" customFormat="1" ht="12.75">
      <c r="B10349" s="110"/>
    </row>
    <row r="10350" s="1" customFormat="1" ht="12.75">
      <c r="B10350" s="110"/>
    </row>
    <row r="10351" s="1" customFormat="1" ht="12.75">
      <c r="B10351" s="110"/>
    </row>
    <row r="10352" s="1" customFormat="1" ht="12.75">
      <c r="B10352" s="110"/>
    </row>
    <row r="10353" s="1" customFormat="1" ht="12.75">
      <c r="B10353" s="110"/>
    </row>
    <row r="10354" s="1" customFormat="1" ht="12.75">
      <c r="B10354" s="110"/>
    </row>
    <row r="10355" s="1" customFormat="1" ht="12.75">
      <c r="B10355" s="110"/>
    </row>
    <row r="10356" s="1" customFormat="1" ht="12.75">
      <c r="B10356" s="110"/>
    </row>
    <row r="10357" s="1" customFormat="1" ht="12.75">
      <c r="B10357" s="110"/>
    </row>
    <row r="10358" s="1" customFormat="1" ht="12.75">
      <c r="B10358" s="110"/>
    </row>
    <row r="10359" s="1" customFormat="1" ht="12.75">
      <c r="B10359" s="110"/>
    </row>
    <row r="10360" s="1" customFormat="1" ht="12.75">
      <c r="B10360" s="110"/>
    </row>
    <row r="10361" s="1" customFormat="1" ht="12.75">
      <c r="B10361" s="110"/>
    </row>
    <row r="10362" s="1" customFormat="1" ht="12.75">
      <c r="B10362" s="110"/>
    </row>
    <row r="10363" s="1" customFormat="1" ht="12.75">
      <c r="B10363" s="110"/>
    </row>
    <row r="10364" s="1" customFormat="1" ht="12.75">
      <c r="B10364" s="110"/>
    </row>
    <row r="10365" s="1" customFormat="1" ht="12.75">
      <c r="B10365" s="110"/>
    </row>
    <row r="10366" s="1" customFormat="1" ht="12.75">
      <c r="B10366" s="110"/>
    </row>
    <row r="10367" s="1" customFormat="1" ht="12.75">
      <c r="B10367" s="110"/>
    </row>
    <row r="10368" s="1" customFormat="1" ht="12.75">
      <c r="B10368" s="110"/>
    </row>
    <row r="10369" s="1" customFormat="1" ht="12.75">
      <c r="B10369" s="110"/>
    </row>
    <row r="10370" s="1" customFormat="1" ht="12.75">
      <c r="B10370" s="110"/>
    </row>
    <row r="10371" s="1" customFormat="1" ht="12.75">
      <c r="B10371" s="110"/>
    </row>
    <row r="10372" s="1" customFormat="1" ht="12.75">
      <c r="B10372" s="110"/>
    </row>
    <row r="10373" s="1" customFormat="1" ht="12.75">
      <c r="B10373" s="110"/>
    </row>
    <row r="10374" s="1" customFormat="1" ht="12.75">
      <c r="B10374" s="110"/>
    </row>
    <row r="10375" s="1" customFormat="1" ht="12.75">
      <c r="B10375" s="110"/>
    </row>
    <row r="10376" s="1" customFormat="1" ht="12.75">
      <c r="B10376" s="110"/>
    </row>
    <row r="10377" s="1" customFormat="1" ht="12.75">
      <c r="B10377" s="110"/>
    </row>
    <row r="10378" s="1" customFormat="1" ht="12.75">
      <c r="B10378" s="110"/>
    </row>
    <row r="10379" s="1" customFormat="1" ht="12.75">
      <c r="B10379" s="110"/>
    </row>
    <row r="10380" s="1" customFormat="1" ht="12.75">
      <c r="B10380" s="110"/>
    </row>
    <row r="10381" s="1" customFormat="1" ht="12.75">
      <c r="B10381" s="110"/>
    </row>
    <row r="10382" s="1" customFormat="1" ht="12.75">
      <c r="B10382" s="110"/>
    </row>
    <row r="10383" s="1" customFormat="1" ht="12.75">
      <c r="B10383" s="110"/>
    </row>
    <row r="10384" s="1" customFormat="1" ht="12.75">
      <c r="B10384" s="110"/>
    </row>
    <row r="10385" s="1" customFormat="1" ht="12.75">
      <c r="B10385" s="110"/>
    </row>
    <row r="10386" s="1" customFormat="1" ht="12.75">
      <c r="B10386" s="110"/>
    </row>
    <row r="10387" s="1" customFormat="1" ht="12.75">
      <c r="B10387" s="110"/>
    </row>
    <row r="10388" s="1" customFormat="1" ht="12.75">
      <c r="B10388" s="110"/>
    </row>
    <row r="10389" s="1" customFormat="1" ht="12.75">
      <c r="B10389" s="110"/>
    </row>
    <row r="10390" s="1" customFormat="1" ht="12.75">
      <c r="B10390" s="110"/>
    </row>
    <row r="10391" s="1" customFormat="1" ht="12.75">
      <c r="B10391" s="110"/>
    </row>
    <row r="10392" s="1" customFormat="1" ht="12.75">
      <c r="B10392" s="110"/>
    </row>
    <row r="10393" s="1" customFormat="1" ht="12.75">
      <c r="B10393" s="110"/>
    </row>
    <row r="10394" s="1" customFormat="1" ht="12.75">
      <c r="B10394" s="110"/>
    </row>
    <row r="10395" s="1" customFormat="1" ht="12.75">
      <c r="B10395" s="110"/>
    </row>
    <row r="10396" s="1" customFormat="1" ht="12.75">
      <c r="B10396" s="110"/>
    </row>
    <row r="10397" s="1" customFormat="1" ht="12.75">
      <c r="B10397" s="110"/>
    </row>
    <row r="10398" s="1" customFormat="1" ht="12.75">
      <c r="B10398" s="110"/>
    </row>
    <row r="10399" s="1" customFormat="1" ht="12.75">
      <c r="B10399" s="110"/>
    </row>
    <row r="10400" s="1" customFormat="1" ht="12.75">
      <c r="B10400" s="110"/>
    </row>
    <row r="10401" s="1" customFormat="1" ht="12.75">
      <c r="B10401" s="110"/>
    </row>
    <row r="10402" s="1" customFormat="1" ht="12.75">
      <c r="B10402" s="110"/>
    </row>
    <row r="10403" s="1" customFormat="1" ht="12.75">
      <c r="B10403" s="110"/>
    </row>
    <row r="10404" s="1" customFormat="1" ht="12.75">
      <c r="B10404" s="110"/>
    </row>
    <row r="10405" s="1" customFormat="1" ht="12.75">
      <c r="B10405" s="110"/>
    </row>
    <row r="10406" s="1" customFormat="1" ht="12.75">
      <c r="B10406" s="110"/>
    </row>
    <row r="10407" s="1" customFormat="1" ht="12.75">
      <c r="B10407" s="110"/>
    </row>
    <row r="10408" s="1" customFormat="1" ht="12.75">
      <c r="B10408" s="110"/>
    </row>
    <row r="10409" s="1" customFormat="1" ht="12.75">
      <c r="B10409" s="110"/>
    </row>
    <row r="10410" s="1" customFormat="1" ht="12.75">
      <c r="B10410" s="110"/>
    </row>
    <row r="10411" s="1" customFormat="1" ht="12.75">
      <c r="B10411" s="110"/>
    </row>
    <row r="10412" s="1" customFormat="1" ht="12.75">
      <c r="B10412" s="110"/>
    </row>
    <row r="10413" s="1" customFormat="1" ht="12.75">
      <c r="B10413" s="110"/>
    </row>
    <row r="10414" s="1" customFormat="1" ht="12.75">
      <c r="B10414" s="110"/>
    </row>
    <row r="10415" s="1" customFormat="1" ht="12.75">
      <c r="B10415" s="110"/>
    </row>
    <row r="10416" s="1" customFormat="1" ht="12.75">
      <c r="B10416" s="110"/>
    </row>
    <row r="10417" s="1" customFormat="1" ht="12.75">
      <c r="B10417" s="110"/>
    </row>
    <row r="10418" s="1" customFormat="1" ht="12.75">
      <c r="B10418" s="110"/>
    </row>
    <row r="10419" s="1" customFormat="1" ht="12.75">
      <c r="B10419" s="110"/>
    </row>
    <row r="10420" s="1" customFormat="1" ht="12.75">
      <c r="B10420" s="110"/>
    </row>
    <row r="10421" s="1" customFormat="1" ht="12.75">
      <c r="B10421" s="110"/>
    </row>
    <row r="10422" s="1" customFormat="1" ht="12.75">
      <c r="B10422" s="110"/>
    </row>
    <row r="10423" s="1" customFormat="1" ht="12.75">
      <c r="B10423" s="110"/>
    </row>
    <row r="10424" s="1" customFormat="1" ht="12.75">
      <c r="B10424" s="110"/>
    </row>
    <row r="10425" s="1" customFormat="1" ht="12.75">
      <c r="B10425" s="110"/>
    </row>
    <row r="10426" s="1" customFormat="1" ht="12.75">
      <c r="B10426" s="110"/>
    </row>
    <row r="10427" s="1" customFormat="1" ht="12.75">
      <c r="B10427" s="110"/>
    </row>
    <row r="10428" s="1" customFormat="1" ht="12.75">
      <c r="B10428" s="110"/>
    </row>
    <row r="10429" s="1" customFormat="1" ht="12.75">
      <c r="B10429" s="110"/>
    </row>
    <row r="10430" s="1" customFormat="1" ht="12.75">
      <c r="B10430" s="110"/>
    </row>
    <row r="10431" s="1" customFormat="1" ht="12.75">
      <c r="B10431" s="110"/>
    </row>
    <row r="10432" s="1" customFormat="1" ht="12.75">
      <c r="B10432" s="110"/>
    </row>
    <row r="10433" s="1" customFormat="1" ht="12.75">
      <c r="B10433" s="110"/>
    </row>
    <row r="10434" s="1" customFormat="1" ht="12.75">
      <c r="B10434" s="110"/>
    </row>
    <row r="10435" s="1" customFormat="1" ht="12.75">
      <c r="B10435" s="110"/>
    </row>
    <row r="10436" s="1" customFormat="1" ht="12.75">
      <c r="B10436" s="110"/>
    </row>
    <row r="10437" s="1" customFormat="1" ht="12.75">
      <c r="B10437" s="110"/>
    </row>
    <row r="10438" s="1" customFormat="1" ht="12.75">
      <c r="B10438" s="110"/>
    </row>
    <row r="10439" s="1" customFormat="1" ht="12.75">
      <c r="B10439" s="110"/>
    </row>
    <row r="10440" s="1" customFormat="1" ht="12.75">
      <c r="B10440" s="110"/>
    </row>
    <row r="10441" s="1" customFormat="1" ht="12.75">
      <c r="B10441" s="110"/>
    </row>
    <row r="10442" s="1" customFormat="1" ht="12.75">
      <c r="B10442" s="110"/>
    </row>
    <row r="10443" s="1" customFormat="1" ht="12.75">
      <c r="B10443" s="110"/>
    </row>
    <row r="10444" s="1" customFormat="1" ht="12.75">
      <c r="B10444" s="110"/>
    </row>
    <row r="10445" s="1" customFormat="1" ht="12.75">
      <c r="B10445" s="110"/>
    </row>
    <row r="10446" s="1" customFormat="1" ht="12.75">
      <c r="B10446" s="110"/>
    </row>
    <row r="10447" s="1" customFormat="1" ht="12.75">
      <c r="B10447" s="110"/>
    </row>
    <row r="10448" s="1" customFormat="1" ht="12.75">
      <c r="B10448" s="110"/>
    </row>
    <row r="10449" s="1" customFormat="1" ht="12.75">
      <c r="B10449" s="110"/>
    </row>
    <row r="10450" s="1" customFormat="1" ht="12.75">
      <c r="B10450" s="110"/>
    </row>
    <row r="10451" s="1" customFormat="1" ht="12.75">
      <c r="B10451" s="110"/>
    </row>
    <row r="10452" s="1" customFormat="1" ht="12.75">
      <c r="B10452" s="110"/>
    </row>
    <row r="10453" s="1" customFormat="1" ht="12.75">
      <c r="B10453" s="110"/>
    </row>
    <row r="10454" s="1" customFormat="1" ht="12.75">
      <c r="B10454" s="110"/>
    </row>
    <row r="10455" s="1" customFormat="1" ht="12.75">
      <c r="B10455" s="110"/>
    </row>
    <row r="10456" s="1" customFormat="1" ht="12.75">
      <c r="B10456" s="110"/>
    </row>
    <row r="10457" s="1" customFormat="1" ht="12.75">
      <c r="B10457" s="110"/>
    </row>
    <row r="10458" s="1" customFormat="1" ht="12.75">
      <c r="B10458" s="110"/>
    </row>
    <row r="10459" s="1" customFormat="1" ht="12.75">
      <c r="B10459" s="110"/>
    </row>
    <row r="10460" s="1" customFormat="1" ht="12.75">
      <c r="B10460" s="110"/>
    </row>
    <row r="10461" s="1" customFormat="1" ht="12.75">
      <c r="B10461" s="110"/>
    </row>
    <row r="10462" s="1" customFormat="1" ht="12.75">
      <c r="B10462" s="110"/>
    </row>
    <row r="10463" s="1" customFormat="1" ht="12.75">
      <c r="B10463" s="110"/>
    </row>
    <row r="10464" s="1" customFormat="1" ht="12.75">
      <c r="B10464" s="110"/>
    </row>
    <row r="10465" s="1" customFormat="1" ht="12.75">
      <c r="B10465" s="110"/>
    </row>
    <row r="10466" s="1" customFormat="1" ht="12.75">
      <c r="B10466" s="110"/>
    </row>
    <row r="10467" s="1" customFormat="1" ht="12.75">
      <c r="B10467" s="110"/>
    </row>
    <row r="10468" s="1" customFormat="1" ht="12.75">
      <c r="B10468" s="110"/>
    </row>
    <row r="10469" s="1" customFormat="1" ht="12.75">
      <c r="B10469" s="110"/>
    </row>
    <row r="10470" s="1" customFormat="1" ht="12.75">
      <c r="B10470" s="110"/>
    </row>
    <row r="10471" s="1" customFormat="1" ht="12.75">
      <c r="B10471" s="110"/>
    </row>
    <row r="10472" s="1" customFormat="1" ht="12.75">
      <c r="B10472" s="110"/>
    </row>
    <row r="10473" s="1" customFormat="1" ht="12.75">
      <c r="B10473" s="110"/>
    </row>
    <row r="10474" s="1" customFormat="1" ht="12.75">
      <c r="B10474" s="110"/>
    </row>
    <row r="10475" s="1" customFormat="1" ht="12.75">
      <c r="B10475" s="110"/>
    </row>
    <row r="10476" s="1" customFormat="1" ht="12.75">
      <c r="B10476" s="110"/>
    </row>
    <row r="10477" s="1" customFormat="1" ht="12.75">
      <c r="B10477" s="110"/>
    </row>
    <row r="10478" s="1" customFormat="1" ht="12.75">
      <c r="B10478" s="110"/>
    </row>
    <row r="10479" s="1" customFormat="1" ht="12.75">
      <c r="B10479" s="110"/>
    </row>
    <row r="10480" s="1" customFormat="1" ht="12.75">
      <c r="B10480" s="110"/>
    </row>
    <row r="10481" s="1" customFormat="1" ht="12.75">
      <c r="B10481" s="110"/>
    </row>
    <row r="10482" s="1" customFormat="1" ht="12.75">
      <c r="B10482" s="110"/>
    </row>
    <row r="10483" s="1" customFormat="1" ht="12.75">
      <c r="B10483" s="110"/>
    </row>
    <row r="10484" s="1" customFormat="1" ht="12.75">
      <c r="B10484" s="110"/>
    </row>
    <row r="10485" s="1" customFormat="1" ht="12.75">
      <c r="B10485" s="110"/>
    </row>
    <row r="10486" s="1" customFormat="1" ht="12.75">
      <c r="B10486" s="110"/>
    </row>
    <row r="10487" s="1" customFormat="1" ht="12.75">
      <c r="B10487" s="110"/>
    </row>
    <row r="10488" s="1" customFormat="1" ht="12.75">
      <c r="B10488" s="110"/>
    </row>
    <row r="10489" s="1" customFormat="1" ht="12.75">
      <c r="B10489" s="110"/>
    </row>
    <row r="10490" s="1" customFormat="1" ht="12.75">
      <c r="B10490" s="110"/>
    </row>
    <row r="10491" s="1" customFormat="1" ht="12.75">
      <c r="B10491" s="110"/>
    </row>
    <row r="10492" s="1" customFormat="1" ht="12.75">
      <c r="B10492" s="110"/>
    </row>
    <row r="10493" s="1" customFormat="1" ht="12.75">
      <c r="B10493" s="110"/>
    </row>
    <row r="10494" s="1" customFormat="1" ht="12.75">
      <c r="B10494" s="110"/>
    </row>
    <row r="10495" s="1" customFormat="1" ht="12.75">
      <c r="B10495" s="110"/>
    </row>
    <row r="10496" s="1" customFormat="1" ht="12.75">
      <c r="B10496" s="110"/>
    </row>
    <row r="10497" s="1" customFormat="1" ht="12.75">
      <c r="B10497" s="110"/>
    </row>
    <row r="10498" s="1" customFormat="1" ht="12.75">
      <c r="B10498" s="110"/>
    </row>
    <row r="10499" s="1" customFormat="1" ht="12.75">
      <c r="B10499" s="110"/>
    </row>
    <row r="10500" s="1" customFormat="1" ht="12.75">
      <c r="B10500" s="110"/>
    </row>
    <row r="10501" s="1" customFormat="1" ht="12.75">
      <c r="B10501" s="110"/>
    </row>
    <row r="10502" s="1" customFormat="1" ht="12.75">
      <c r="B10502" s="110"/>
    </row>
    <row r="10503" s="1" customFormat="1" ht="12.75">
      <c r="B10503" s="110"/>
    </row>
    <row r="10504" s="1" customFormat="1" ht="12.75">
      <c r="B10504" s="110"/>
    </row>
    <row r="10505" s="1" customFormat="1" ht="12.75">
      <c r="B10505" s="110"/>
    </row>
    <row r="10506" s="1" customFormat="1" ht="12.75">
      <c r="B10506" s="110"/>
    </row>
    <row r="10507" s="1" customFormat="1" ht="12.75">
      <c r="B10507" s="110"/>
    </row>
    <row r="10508" s="1" customFormat="1" ht="12.75">
      <c r="B10508" s="110"/>
    </row>
    <row r="10509" s="1" customFormat="1" ht="12.75">
      <c r="B10509" s="110"/>
    </row>
    <row r="10510" s="1" customFormat="1" ht="12.75">
      <c r="B10510" s="110"/>
    </row>
    <row r="10511" s="1" customFormat="1" ht="12.75">
      <c r="B10511" s="110"/>
    </row>
    <row r="10512" s="1" customFormat="1" ht="12.75">
      <c r="B10512" s="110"/>
    </row>
    <row r="10513" s="1" customFormat="1" ht="12.75">
      <c r="B10513" s="110"/>
    </row>
    <row r="10514" s="1" customFormat="1" ht="12.75">
      <c r="B10514" s="110"/>
    </row>
    <row r="10515" s="1" customFormat="1" ht="12.75">
      <c r="B10515" s="110"/>
    </row>
    <row r="10516" s="1" customFormat="1" ht="12.75">
      <c r="B10516" s="110"/>
    </row>
    <row r="10517" s="1" customFormat="1" ht="12.75">
      <c r="B10517" s="110"/>
    </row>
    <row r="10518" s="1" customFormat="1" ht="12.75">
      <c r="B10518" s="110"/>
    </row>
    <row r="10519" s="1" customFormat="1" ht="12.75">
      <c r="B10519" s="110"/>
    </row>
    <row r="10520" s="1" customFormat="1" ht="12.75">
      <c r="B10520" s="110"/>
    </row>
    <row r="10521" s="1" customFormat="1" ht="12.75">
      <c r="B10521" s="110"/>
    </row>
    <row r="10522" s="1" customFormat="1" ht="12.75">
      <c r="B10522" s="110"/>
    </row>
    <row r="10523" s="1" customFormat="1" ht="12.75">
      <c r="B10523" s="110"/>
    </row>
    <row r="10524" s="1" customFormat="1" ht="12.75">
      <c r="B10524" s="110"/>
    </row>
    <row r="10525" s="1" customFormat="1" ht="12.75">
      <c r="B10525" s="110"/>
    </row>
    <row r="10526" s="1" customFormat="1" ht="12.75">
      <c r="B10526" s="110"/>
    </row>
    <row r="10527" s="1" customFormat="1" ht="12.75">
      <c r="B10527" s="110"/>
    </row>
    <row r="10528" s="1" customFormat="1" ht="12.75">
      <c r="B10528" s="110"/>
    </row>
    <row r="10529" s="1" customFormat="1" ht="12.75">
      <c r="B10529" s="110"/>
    </row>
    <row r="10530" s="1" customFormat="1" ht="12.75">
      <c r="B10530" s="110"/>
    </row>
    <row r="10531" s="1" customFormat="1" ht="12.75">
      <c r="B10531" s="110"/>
    </row>
    <row r="10532" s="1" customFormat="1" ht="12.75">
      <c r="B10532" s="110"/>
    </row>
    <row r="10533" s="1" customFormat="1" ht="12.75">
      <c r="B10533" s="110"/>
    </row>
    <row r="10534" s="1" customFormat="1" ht="12.75">
      <c r="B10534" s="110"/>
    </row>
    <row r="10535" s="1" customFormat="1" ht="12.75">
      <c r="B10535" s="110"/>
    </row>
    <row r="10536" s="1" customFormat="1" ht="12.75">
      <c r="B10536" s="110"/>
    </row>
    <row r="10537" s="1" customFormat="1" ht="12.75">
      <c r="B10537" s="110"/>
    </row>
    <row r="10538" s="1" customFormat="1" ht="12.75">
      <c r="B10538" s="110"/>
    </row>
    <row r="10539" s="1" customFormat="1" ht="12.75">
      <c r="B10539" s="110"/>
    </row>
    <row r="10540" s="1" customFormat="1" ht="12.75">
      <c r="B10540" s="110"/>
    </row>
    <row r="10541" s="1" customFormat="1" ht="12.75">
      <c r="B10541" s="110"/>
    </row>
    <row r="10542" s="1" customFormat="1" ht="12.75">
      <c r="B10542" s="110"/>
    </row>
    <row r="10543" s="1" customFormat="1" ht="12.75">
      <c r="B10543" s="110"/>
    </row>
    <row r="10544" s="1" customFormat="1" ht="12.75">
      <c r="B10544" s="110"/>
    </row>
    <row r="10545" s="1" customFormat="1" ht="12.75">
      <c r="B10545" s="110"/>
    </row>
    <row r="10546" s="1" customFormat="1" ht="12.75">
      <c r="B10546" s="110"/>
    </row>
    <row r="10547" s="1" customFormat="1" ht="12.75">
      <c r="B10547" s="110"/>
    </row>
    <row r="10548" s="1" customFormat="1" ht="12.75">
      <c r="B10548" s="110"/>
    </row>
    <row r="10549" s="1" customFormat="1" ht="12.75">
      <c r="B10549" s="110"/>
    </row>
    <row r="10550" s="1" customFormat="1" ht="12.75">
      <c r="B10550" s="110"/>
    </row>
    <row r="10551" s="1" customFormat="1" ht="12.75">
      <c r="B10551" s="110"/>
    </row>
    <row r="10552" s="1" customFormat="1" ht="12.75">
      <c r="B10552" s="110"/>
    </row>
    <row r="10553" s="1" customFormat="1" ht="12.75">
      <c r="B10553" s="110"/>
    </row>
    <row r="10554" s="1" customFormat="1" ht="12.75">
      <c r="B10554" s="110"/>
    </row>
    <row r="10555" s="1" customFormat="1" ht="12.75">
      <c r="B10555" s="110"/>
    </row>
    <row r="10556" s="1" customFormat="1" ht="12.75">
      <c r="B10556" s="110"/>
    </row>
    <row r="10557" s="1" customFormat="1" ht="12.75">
      <c r="B10557" s="110"/>
    </row>
    <row r="10558" s="1" customFormat="1" ht="12.75">
      <c r="B10558" s="110"/>
    </row>
    <row r="10559" s="1" customFormat="1" ht="12.75">
      <c r="B10559" s="110"/>
    </row>
    <row r="10560" s="1" customFormat="1" ht="12.75">
      <c r="B10560" s="110"/>
    </row>
    <row r="10561" s="1" customFormat="1" ht="12.75">
      <c r="B10561" s="110"/>
    </row>
    <row r="10562" s="1" customFormat="1" ht="12.75">
      <c r="B10562" s="110"/>
    </row>
    <row r="10563" s="1" customFormat="1" ht="12.75">
      <c r="B10563" s="110"/>
    </row>
    <row r="10564" s="1" customFormat="1" ht="12.75">
      <c r="B10564" s="110"/>
    </row>
    <row r="10565" s="1" customFormat="1" ht="12.75">
      <c r="B10565" s="110"/>
    </row>
    <row r="10566" s="1" customFormat="1" ht="12.75">
      <c r="B10566" s="110"/>
    </row>
    <row r="10567" s="1" customFormat="1" ht="12.75">
      <c r="B10567" s="110"/>
    </row>
    <row r="10568" s="1" customFormat="1" ht="12.75">
      <c r="B10568" s="110"/>
    </row>
    <row r="10569" s="1" customFormat="1" ht="12.75">
      <c r="B10569" s="110"/>
    </row>
    <row r="10570" s="1" customFormat="1" ht="12.75">
      <c r="B10570" s="110"/>
    </row>
    <row r="10571" s="1" customFormat="1" ht="12.75">
      <c r="B10571" s="110"/>
    </row>
    <row r="10572" s="1" customFormat="1" ht="12.75">
      <c r="B10572" s="110"/>
    </row>
    <row r="10573" s="1" customFormat="1" ht="12.75">
      <c r="B10573" s="110"/>
    </row>
    <row r="10574" s="1" customFormat="1" ht="12.75">
      <c r="B10574" s="110"/>
    </row>
    <row r="10575" s="1" customFormat="1" ht="12.75">
      <c r="B10575" s="110"/>
    </row>
    <row r="10576" s="1" customFormat="1" ht="12.75">
      <c r="B10576" s="110"/>
    </row>
    <row r="10577" s="1" customFormat="1" ht="12.75">
      <c r="B10577" s="110"/>
    </row>
    <row r="10578" s="1" customFormat="1" ht="12.75">
      <c r="B10578" s="110"/>
    </row>
    <row r="10579" s="1" customFormat="1" ht="12.75">
      <c r="B10579" s="110"/>
    </row>
    <row r="10580" s="1" customFormat="1" ht="12.75">
      <c r="B10580" s="110"/>
    </row>
    <row r="10581" s="1" customFormat="1" ht="12.75">
      <c r="B10581" s="110"/>
    </row>
    <row r="10582" s="1" customFormat="1" ht="12.75">
      <c r="B10582" s="110"/>
    </row>
    <row r="10583" s="1" customFormat="1" ht="12.75">
      <c r="B10583" s="110"/>
    </row>
    <row r="10584" s="1" customFormat="1" ht="12.75">
      <c r="B10584" s="110"/>
    </row>
    <row r="10585" s="1" customFormat="1" ht="12.75">
      <c r="B10585" s="110"/>
    </row>
    <row r="10586" s="1" customFormat="1" ht="12.75">
      <c r="B10586" s="110"/>
    </row>
    <row r="10587" s="1" customFormat="1" ht="12.75">
      <c r="B10587" s="110"/>
    </row>
    <row r="10588" s="1" customFormat="1" ht="12.75">
      <c r="B10588" s="110"/>
    </row>
    <row r="10589" s="1" customFormat="1" ht="12.75">
      <c r="B10589" s="110"/>
    </row>
    <row r="10590" s="1" customFormat="1" ht="12.75">
      <c r="B10590" s="110"/>
    </row>
    <row r="10591" s="1" customFormat="1" ht="12.75">
      <c r="B10591" s="110"/>
    </row>
    <row r="10592" s="1" customFormat="1" ht="12.75">
      <c r="B10592" s="110"/>
    </row>
    <row r="10593" s="1" customFormat="1" ht="12.75">
      <c r="B10593" s="110"/>
    </row>
    <row r="10594" s="1" customFormat="1" ht="12.75">
      <c r="B10594" s="110"/>
    </row>
    <row r="10595" s="1" customFormat="1" ht="12.75">
      <c r="B10595" s="110"/>
    </row>
    <row r="10596" s="1" customFormat="1" ht="12.75">
      <c r="B10596" s="110"/>
    </row>
    <row r="10597" s="1" customFormat="1" ht="12.75">
      <c r="B10597" s="110"/>
    </row>
    <row r="10598" s="1" customFormat="1" ht="12.75">
      <c r="B10598" s="110"/>
    </row>
    <row r="10599" s="1" customFormat="1" ht="12.75">
      <c r="B10599" s="110"/>
    </row>
    <row r="10600" s="1" customFormat="1" ht="12.75">
      <c r="B10600" s="110"/>
    </row>
    <row r="10601" s="1" customFormat="1" ht="12.75">
      <c r="B10601" s="110"/>
    </row>
    <row r="10602" s="1" customFormat="1" ht="12.75">
      <c r="B10602" s="110"/>
    </row>
    <row r="10603" s="1" customFormat="1" ht="12.75">
      <c r="B10603" s="110"/>
    </row>
    <row r="10604" s="1" customFormat="1" ht="12.75">
      <c r="B10604" s="110"/>
    </row>
    <row r="10605" s="1" customFormat="1" ht="12.75">
      <c r="B10605" s="110"/>
    </row>
    <row r="10606" s="1" customFormat="1" ht="12.75">
      <c r="B10606" s="110"/>
    </row>
    <row r="10607" s="1" customFormat="1" ht="12.75">
      <c r="B10607" s="110"/>
    </row>
    <row r="10608" s="1" customFormat="1" ht="12.75">
      <c r="B10608" s="110"/>
    </row>
    <row r="10609" s="1" customFormat="1" ht="12.75">
      <c r="B10609" s="110"/>
    </row>
    <row r="10610" s="1" customFormat="1" ht="12.75">
      <c r="B10610" s="110"/>
    </row>
    <row r="10611" s="1" customFormat="1" ht="12.75">
      <c r="B10611" s="110"/>
    </row>
    <row r="10612" s="1" customFormat="1" ht="12.75">
      <c r="B10612" s="110"/>
    </row>
    <row r="10613" s="1" customFormat="1" ht="12.75">
      <c r="B10613" s="110"/>
    </row>
    <row r="10614" s="1" customFormat="1" ht="12.75">
      <c r="B10614" s="110"/>
    </row>
    <row r="10615" s="1" customFormat="1" ht="12.75">
      <c r="B10615" s="110"/>
    </row>
    <row r="10616" s="1" customFormat="1" ht="12.75">
      <c r="B10616" s="110"/>
    </row>
    <row r="10617" s="1" customFormat="1" ht="12.75">
      <c r="B10617" s="110"/>
    </row>
    <row r="10618" s="1" customFormat="1" ht="12.75">
      <c r="B10618" s="110"/>
    </row>
    <row r="10619" s="1" customFormat="1" ht="12.75">
      <c r="B10619" s="110"/>
    </row>
    <row r="10620" s="1" customFormat="1" ht="12.75">
      <c r="B10620" s="110"/>
    </row>
    <row r="10621" s="1" customFormat="1" ht="12.75">
      <c r="B10621" s="110"/>
    </row>
    <row r="10622" s="1" customFormat="1" ht="12.75">
      <c r="B10622" s="110"/>
    </row>
    <row r="10623" s="1" customFormat="1" ht="12.75">
      <c r="B10623" s="110"/>
    </row>
    <row r="10624" s="1" customFormat="1" ht="12.75">
      <c r="B10624" s="110"/>
    </row>
    <row r="10625" s="1" customFormat="1" ht="12.75">
      <c r="B10625" s="110"/>
    </row>
    <row r="10626" s="1" customFormat="1" ht="12.75">
      <c r="B10626" s="110"/>
    </row>
    <row r="10627" s="1" customFormat="1" ht="12.75">
      <c r="B10627" s="110"/>
    </row>
    <row r="10628" s="1" customFormat="1" ht="12.75">
      <c r="B10628" s="110"/>
    </row>
    <row r="10629" s="1" customFormat="1" ht="12.75">
      <c r="B10629" s="110"/>
    </row>
    <row r="10630" s="1" customFormat="1" ht="12.75">
      <c r="B10630" s="110"/>
    </row>
    <row r="10631" s="1" customFormat="1" ht="12.75">
      <c r="B10631" s="110"/>
    </row>
    <row r="10632" s="1" customFormat="1" ht="12.75">
      <c r="B10632" s="110"/>
    </row>
    <row r="10633" s="1" customFormat="1" ht="12.75">
      <c r="B10633" s="110"/>
    </row>
    <row r="10634" s="1" customFormat="1" ht="12.75">
      <c r="B10634" s="110"/>
    </row>
    <row r="10635" s="1" customFormat="1" ht="12.75">
      <c r="B10635" s="110"/>
    </row>
    <row r="10636" s="1" customFormat="1" ht="12.75">
      <c r="B10636" s="110"/>
    </row>
    <row r="10637" s="1" customFormat="1" ht="12.75">
      <c r="B10637" s="110"/>
    </row>
    <row r="10638" s="1" customFormat="1" ht="12.75">
      <c r="B10638" s="110"/>
    </row>
    <row r="10639" s="1" customFormat="1" ht="12.75">
      <c r="B10639" s="110"/>
    </row>
    <row r="10640" s="1" customFormat="1" ht="12.75">
      <c r="B10640" s="110"/>
    </row>
    <row r="10641" s="1" customFormat="1" ht="12.75">
      <c r="B10641" s="110"/>
    </row>
    <row r="10642" s="1" customFormat="1" ht="12.75">
      <c r="B10642" s="110"/>
    </row>
    <row r="10643" s="1" customFormat="1" ht="12.75">
      <c r="B10643" s="110"/>
    </row>
    <row r="10644" s="1" customFormat="1" ht="12.75">
      <c r="B10644" s="110"/>
    </row>
    <row r="10645" s="1" customFormat="1" ht="12.75">
      <c r="B10645" s="110"/>
    </row>
    <row r="10646" s="1" customFormat="1" ht="12.75">
      <c r="B10646" s="110"/>
    </row>
    <row r="10647" s="1" customFormat="1" ht="12.75">
      <c r="B10647" s="110"/>
    </row>
    <row r="10648" s="1" customFormat="1" ht="12.75">
      <c r="B10648" s="110"/>
    </row>
    <row r="10649" s="1" customFormat="1" ht="12.75">
      <c r="B10649" s="110"/>
    </row>
    <row r="10650" s="1" customFormat="1" ht="12.75">
      <c r="B10650" s="110"/>
    </row>
    <row r="10651" s="1" customFormat="1" ht="12.75">
      <c r="B10651" s="110"/>
    </row>
    <row r="10652" s="1" customFormat="1" ht="12.75">
      <c r="B10652" s="110"/>
    </row>
    <row r="10653" s="1" customFormat="1" ht="12.75">
      <c r="B10653" s="110"/>
    </row>
    <row r="10654" s="1" customFormat="1" ht="12.75">
      <c r="B10654" s="110"/>
    </row>
    <row r="10655" s="1" customFormat="1" ht="12.75">
      <c r="B10655" s="110"/>
    </row>
    <row r="10656" s="1" customFormat="1" ht="12.75">
      <c r="B10656" s="110"/>
    </row>
    <row r="10657" s="1" customFormat="1" ht="12.75">
      <c r="B10657" s="110"/>
    </row>
    <row r="10658" s="1" customFormat="1" ht="12.75">
      <c r="B10658" s="110"/>
    </row>
    <row r="10659" s="1" customFormat="1" ht="12.75">
      <c r="B10659" s="110"/>
    </row>
    <row r="10660" s="1" customFormat="1" ht="12.75">
      <c r="B10660" s="110"/>
    </row>
    <row r="10661" s="1" customFormat="1" ht="12.75">
      <c r="B10661" s="110"/>
    </row>
    <row r="10662" s="1" customFormat="1" ht="12.75">
      <c r="B10662" s="110"/>
    </row>
    <row r="10663" s="1" customFormat="1" ht="12.75">
      <c r="B10663" s="110"/>
    </row>
    <row r="10664" s="1" customFormat="1" ht="12.75">
      <c r="B10664" s="110"/>
    </row>
    <row r="10665" s="1" customFormat="1" ht="12.75">
      <c r="B10665" s="110"/>
    </row>
    <row r="10666" s="1" customFormat="1" ht="12.75">
      <c r="B10666" s="110"/>
    </row>
    <row r="10667" s="1" customFormat="1" ht="12.75">
      <c r="B10667" s="110"/>
    </row>
    <row r="10668" s="1" customFormat="1" ht="12.75">
      <c r="B10668" s="110"/>
    </row>
    <row r="10669" s="1" customFormat="1" ht="12.75">
      <c r="B10669" s="110"/>
    </row>
    <row r="10670" s="1" customFormat="1" ht="12.75">
      <c r="B10670" s="110"/>
    </row>
    <row r="10671" s="1" customFormat="1" ht="12.75">
      <c r="B10671" s="110"/>
    </row>
    <row r="10672" s="1" customFormat="1" ht="12.75">
      <c r="B10672" s="110"/>
    </row>
    <row r="10673" s="1" customFormat="1" ht="12.75">
      <c r="B10673" s="110"/>
    </row>
    <row r="10674" s="1" customFormat="1" ht="12.75">
      <c r="B10674" s="110"/>
    </row>
    <row r="10675" s="1" customFormat="1" ht="12.75">
      <c r="B10675" s="110"/>
    </row>
    <row r="10676" s="1" customFormat="1" ht="12.75">
      <c r="B10676" s="110"/>
    </row>
    <row r="10677" s="1" customFormat="1" ht="12.75">
      <c r="B10677" s="110"/>
    </row>
    <row r="10678" s="1" customFormat="1" ht="12.75">
      <c r="B10678" s="110"/>
    </row>
    <row r="10679" s="1" customFormat="1" ht="12.75">
      <c r="B10679" s="110"/>
    </row>
    <row r="10680" s="1" customFormat="1" ht="12.75">
      <c r="B10680" s="110"/>
    </row>
    <row r="10681" s="1" customFormat="1" ht="12.75">
      <c r="B10681" s="110"/>
    </row>
    <row r="10682" s="1" customFormat="1" ht="12.75">
      <c r="B10682" s="110"/>
    </row>
    <row r="10683" s="1" customFormat="1" ht="12.75">
      <c r="B10683" s="110"/>
    </row>
    <row r="10684" s="1" customFormat="1" ht="12.75">
      <c r="B10684" s="110"/>
    </row>
    <row r="10685" s="1" customFormat="1" ht="12.75">
      <c r="B10685" s="110"/>
    </row>
    <row r="10686" s="1" customFormat="1" ht="12.75">
      <c r="B10686" s="110"/>
    </row>
    <row r="10687" s="1" customFormat="1" ht="12.75">
      <c r="B10687" s="110"/>
    </row>
    <row r="10688" s="1" customFormat="1" ht="12.75">
      <c r="B10688" s="110"/>
    </row>
    <row r="10689" s="1" customFormat="1" ht="12.75">
      <c r="B10689" s="110"/>
    </row>
    <row r="10690" s="1" customFormat="1" ht="12.75">
      <c r="B10690" s="110"/>
    </row>
    <row r="10691" s="1" customFormat="1" ht="12.75">
      <c r="B10691" s="110"/>
    </row>
    <row r="10692" s="1" customFormat="1" ht="12.75">
      <c r="B10692" s="110"/>
    </row>
    <row r="10693" s="1" customFormat="1" ht="12.75">
      <c r="B10693" s="110"/>
    </row>
    <row r="10694" s="1" customFormat="1" ht="12.75">
      <c r="B10694" s="110"/>
    </row>
    <row r="10695" s="1" customFormat="1" ht="12.75">
      <c r="B10695" s="110"/>
    </row>
    <row r="10696" s="1" customFormat="1" ht="12.75">
      <c r="B10696" s="110"/>
    </row>
    <row r="10697" s="1" customFormat="1" ht="12.75">
      <c r="B10697" s="110"/>
    </row>
    <row r="10698" s="1" customFormat="1" ht="12.75">
      <c r="B10698" s="110"/>
    </row>
    <row r="10699" s="1" customFormat="1" ht="12.75">
      <c r="B10699" s="110"/>
    </row>
    <row r="10700" s="1" customFormat="1" ht="12.75">
      <c r="B10700" s="110"/>
    </row>
    <row r="10701" s="1" customFormat="1" ht="12.75">
      <c r="B10701" s="110"/>
    </row>
    <row r="10702" s="1" customFormat="1" ht="12.75">
      <c r="B10702" s="110"/>
    </row>
    <row r="10703" s="1" customFormat="1" ht="12.75">
      <c r="B10703" s="110"/>
    </row>
    <row r="10704" s="1" customFormat="1" ht="12.75">
      <c r="B10704" s="110"/>
    </row>
    <row r="10705" s="1" customFormat="1" ht="12.75">
      <c r="B10705" s="110"/>
    </row>
    <row r="10706" s="1" customFormat="1" ht="12.75">
      <c r="B10706" s="110"/>
    </row>
    <row r="10707" s="1" customFormat="1" ht="12.75">
      <c r="B10707" s="110"/>
    </row>
    <row r="10708" s="1" customFormat="1" ht="12.75">
      <c r="B10708" s="110"/>
    </row>
    <row r="10709" s="1" customFormat="1" ht="12.75">
      <c r="B10709" s="110"/>
    </row>
    <row r="10710" s="1" customFormat="1" ht="12.75">
      <c r="B10710" s="110"/>
    </row>
    <row r="10711" s="1" customFormat="1" ht="12.75">
      <c r="B10711" s="110"/>
    </row>
    <row r="10712" s="1" customFormat="1" ht="12.75">
      <c r="B10712" s="110"/>
    </row>
    <row r="10713" s="1" customFormat="1" ht="12.75">
      <c r="B10713" s="110"/>
    </row>
    <row r="10714" s="1" customFormat="1" ht="12.75">
      <c r="B10714" s="110"/>
    </row>
    <row r="10715" s="1" customFormat="1" ht="12.75">
      <c r="B10715" s="110"/>
    </row>
    <row r="10716" spans="1:2" ht="12.75">
      <c r="A10716" s="1"/>
      <c r="B10716" s="110"/>
    </row>
    <row r="10717" spans="1:2" ht="12.75">
      <c r="A10717" s="1"/>
      <c r="B10717" s="110"/>
    </row>
    <row r="10718" spans="1:2" ht="12.75">
      <c r="A10718" s="1"/>
      <c r="B10718" s="110"/>
    </row>
    <row r="10719" spans="1:2" ht="12.75">
      <c r="A10719" s="1"/>
      <c r="B10719" s="110"/>
    </row>
    <row r="10720" spans="1:2" ht="12.75">
      <c r="A10720" s="1"/>
      <c r="B10720" s="110"/>
    </row>
    <row r="10721" spans="1:2" ht="12.75">
      <c r="A10721" s="1"/>
      <c r="B10721" s="110"/>
    </row>
    <row r="10722" spans="1:2" ht="12.75">
      <c r="A10722" s="1"/>
      <c r="B10722" s="110"/>
    </row>
    <row r="10723" spans="1:2" ht="12.75">
      <c r="A10723" s="1"/>
      <c r="B10723" s="110"/>
    </row>
    <row r="10724" spans="1:2" ht="12.75">
      <c r="A10724" s="1"/>
      <c r="B10724" s="110"/>
    </row>
    <row r="10725" spans="1:2" ht="12.75">
      <c r="A10725" s="1"/>
      <c r="B10725" s="110"/>
    </row>
    <row r="10726" spans="1:2" ht="12.75">
      <c r="A10726" s="1"/>
      <c r="B10726" s="110"/>
    </row>
    <row r="10727" spans="1:2" ht="12.75">
      <c r="A10727" s="1"/>
      <c r="B10727" s="110"/>
    </row>
    <row r="10728" spans="1:2" ht="12.75">
      <c r="A10728" s="1"/>
      <c r="B10728" s="110"/>
    </row>
    <row r="10729" spans="1:2" ht="12.75">
      <c r="A10729" s="1"/>
      <c r="B10729" s="110"/>
    </row>
    <row r="10730" spans="1:2" ht="12.75">
      <c r="A10730" s="1"/>
      <c r="B10730" s="110"/>
    </row>
    <row r="10731" spans="1:2" ht="12.75">
      <c r="A10731" s="1"/>
      <c r="B10731" s="110"/>
    </row>
    <row r="10732" spans="1:2" ht="12.75">
      <c r="A10732" s="1"/>
      <c r="B10732" s="110"/>
    </row>
    <row r="10733" spans="1:2" ht="12.75">
      <c r="A10733" s="1"/>
      <c r="B10733" s="110"/>
    </row>
    <row r="10734" spans="1:2" ht="12.75">
      <c r="A10734" s="1"/>
      <c r="B10734" s="110"/>
    </row>
    <row r="10735" spans="1:2" ht="12.75">
      <c r="A10735" s="1"/>
      <c r="B10735" s="110"/>
    </row>
    <row r="10736" spans="1:2" ht="12.75">
      <c r="A10736" s="1"/>
      <c r="B10736" s="110"/>
    </row>
    <row r="10737" spans="1:2" ht="12.75">
      <c r="A10737" s="1"/>
      <c r="B10737" s="110"/>
    </row>
    <row r="10738" spans="1:2" ht="12.75">
      <c r="A10738" s="1"/>
      <c r="B10738" s="110"/>
    </row>
    <row r="10739" spans="1:2" ht="12.75">
      <c r="A10739" s="1"/>
      <c r="B10739" s="110"/>
    </row>
    <row r="10740" spans="1:2" ht="12.75">
      <c r="A10740" s="1"/>
      <c r="B10740" s="110"/>
    </row>
    <row r="10741" spans="1:2" ht="12.75">
      <c r="A10741" s="1"/>
      <c r="B10741" s="110"/>
    </row>
    <row r="10742" spans="1:2" ht="12.75">
      <c r="A10742" s="1"/>
      <c r="B10742" s="110"/>
    </row>
    <row r="10743" spans="1:2" ht="12.75">
      <c r="A10743" s="1"/>
      <c r="B10743" s="110"/>
    </row>
    <row r="10744" spans="1:2" ht="12.75">
      <c r="A10744" s="1"/>
      <c r="B10744" s="110"/>
    </row>
    <row r="10745" spans="1:2" ht="12.75">
      <c r="A10745" s="1"/>
      <c r="B10745" s="110"/>
    </row>
    <row r="10746" spans="1:2" ht="12.75">
      <c r="A10746" s="1"/>
      <c r="B10746" s="110"/>
    </row>
    <row r="10747" spans="1:2" ht="12.75">
      <c r="A10747" s="1"/>
      <c r="B10747" s="110"/>
    </row>
    <row r="10748" spans="1:2" ht="12.75">
      <c r="A10748" s="1"/>
      <c r="B10748" s="110"/>
    </row>
    <row r="10749" spans="1:2" ht="12.75">
      <c r="A10749" s="1"/>
      <c r="B10749" s="110"/>
    </row>
    <row r="10750" spans="1:2" ht="12.75">
      <c r="A10750" s="1"/>
      <c r="B10750" s="110"/>
    </row>
    <row r="10751" spans="1:2" ht="12.75">
      <c r="A10751" s="1"/>
      <c r="B10751" s="110"/>
    </row>
    <row r="10752" spans="1:2" ht="12.75">
      <c r="A10752" s="1"/>
      <c r="B10752" s="110"/>
    </row>
    <row r="10753" spans="1:2" ht="12.75">
      <c r="A10753" s="1"/>
      <c r="B10753" s="110"/>
    </row>
    <row r="10754" spans="1:2" ht="12.75">
      <c r="A10754" s="1"/>
      <c r="B10754" s="110"/>
    </row>
    <row r="10755" spans="1:2" ht="12.75">
      <c r="A10755" s="1"/>
      <c r="B10755" s="110"/>
    </row>
    <row r="10756" spans="1:2" ht="12.75">
      <c r="A10756" s="1"/>
      <c r="B10756" s="110"/>
    </row>
    <row r="10757" spans="1:2" ht="12.75">
      <c r="A10757" s="1"/>
      <c r="B10757" s="110"/>
    </row>
    <row r="10758" spans="1:2" ht="12.75">
      <c r="A10758" s="1"/>
      <c r="B10758" s="110"/>
    </row>
    <row r="10759" spans="1:2" ht="12.75">
      <c r="A10759" s="1"/>
      <c r="B10759" s="110"/>
    </row>
    <row r="10760" spans="1:2" ht="12.75">
      <c r="A10760" s="1"/>
      <c r="B10760" s="110"/>
    </row>
    <row r="10761" spans="1:2" ht="12.75">
      <c r="A10761" s="1"/>
      <c r="B10761" s="110"/>
    </row>
    <row r="10762" spans="1:2" ht="12.75">
      <c r="A10762" s="1"/>
      <c r="B10762" s="110"/>
    </row>
    <row r="10763" spans="1:2" ht="12.75">
      <c r="A10763" s="1"/>
      <c r="B10763" s="110"/>
    </row>
    <row r="10764" spans="1:2" ht="12.75">
      <c r="A10764" s="1"/>
      <c r="B10764" s="110"/>
    </row>
    <row r="10765" spans="1:2" ht="12.75">
      <c r="A10765" s="1"/>
      <c r="B10765" s="110"/>
    </row>
    <row r="10766" spans="1:2" ht="12.75">
      <c r="A10766" s="1"/>
      <c r="B10766" s="110"/>
    </row>
    <row r="10767" spans="1:2" ht="12.75">
      <c r="A10767" s="1"/>
      <c r="B10767" s="110"/>
    </row>
    <row r="10768" spans="1:2" ht="12.75">
      <c r="A10768" s="1"/>
      <c r="B10768" s="110"/>
    </row>
    <row r="10769" spans="1:2" ht="12.75">
      <c r="A10769" s="1"/>
      <c r="B10769" s="110"/>
    </row>
    <row r="10770" spans="1:2" ht="12.75">
      <c r="A10770" s="1"/>
      <c r="B10770" s="110"/>
    </row>
    <row r="10771" spans="1:2" ht="12.75">
      <c r="A10771" s="1"/>
      <c r="B10771" s="110"/>
    </row>
    <row r="10772" spans="1:2" ht="12.75">
      <c r="A10772" s="1"/>
      <c r="B10772" s="110"/>
    </row>
    <row r="10773" spans="1:2" ht="12.75">
      <c r="A10773" s="1"/>
      <c r="B10773" s="110"/>
    </row>
    <row r="10774" spans="1:2" ht="12.75">
      <c r="A10774" s="1"/>
      <c r="B10774" s="110"/>
    </row>
    <row r="10775" spans="1:2" ht="12.75">
      <c r="A10775" s="1"/>
      <c r="B10775" s="110"/>
    </row>
    <row r="10776" spans="1:2" ht="12.75">
      <c r="A10776" s="1"/>
      <c r="B10776" s="110"/>
    </row>
    <row r="10777" spans="1:2" ht="12.75">
      <c r="A10777" s="1"/>
      <c r="B10777" s="110"/>
    </row>
    <row r="10778" spans="1:2" ht="12.75">
      <c r="A10778" s="1"/>
      <c r="B10778" s="110"/>
    </row>
    <row r="10779" spans="1:2" ht="12.75">
      <c r="A10779" s="1"/>
      <c r="B10779" s="110"/>
    </row>
    <row r="10780" spans="1:2" ht="12.75">
      <c r="A10780" s="1"/>
      <c r="B10780" s="110"/>
    </row>
    <row r="10781" spans="1:2" ht="12.75">
      <c r="A10781" s="1"/>
      <c r="B10781" s="110"/>
    </row>
    <row r="10782" spans="1:2" ht="12.75">
      <c r="A10782" s="1"/>
      <c r="B10782" s="110"/>
    </row>
    <row r="10783" spans="1:2" ht="12.75">
      <c r="A10783" s="1"/>
      <c r="B10783" s="110"/>
    </row>
    <row r="10784" spans="1:2" ht="12.75">
      <c r="A10784" s="1"/>
      <c r="B10784" s="110"/>
    </row>
    <row r="10785" spans="1:2" ht="12.75">
      <c r="A10785" s="1"/>
      <c r="B10785" s="110"/>
    </row>
    <row r="10786" spans="1:2" ht="12.75">
      <c r="A10786" s="1"/>
      <c r="B10786" s="110"/>
    </row>
    <row r="10787" spans="1:2" ht="12.75">
      <c r="A10787" s="1"/>
      <c r="B10787" s="110"/>
    </row>
    <row r="10788" spans="1:2" ht="12.75">
      <c r="A10788" s="1"/>
      <c r="B10788" s="110"/>
    </row>
    <row r="10789" spans="1:2" ht="12.75">
      <c r="A10789" s="1"/>
      <c r="B10789" s="110"/>
    </row>
    <row r="10790" spans="1:2" ht="12.75">
      <c r="A10790" s="1"/>
      <c r="B10790" s="110"/>
    </row>
    <row r="10791" spans="1:2" ht="12.75">
      <c r="A10791" s="1"/>
      <c r="B10791" s="110"/>
    </row>
    <row r="10792" spans="1:2" ht="12.75">
      <c r="A10792" s="1"/>
      <c r="B10792" s="110"/>
    </row>
    <row r="10793" spans="1:2" ht="12.75">
      <c r="A10793" s="1"/>
      <c r="B10793" s="110"/>
    </row>
    <row r="10794" spans="1:2" ht="12.75">
      <c r="A10794" s="1"/>
      <c r="B10794" s="110"/>
    </row>
    <row r="10795" spans="1:2" ht="12.75">
      <c r="A10795" s="1"/>
      <c r="B10795" s="110"/>
    </row>
    <row r="10796" spans="1:2" ht="12.75">
      <c r="A10796" s="1"/>
      <c r="B10796" s="110"/>
    </row>
    <row r="10797" spans="1:2" ht="12.75">
      <c r="A10797" s="1"/>
      <c r="B10797" s="110"/>
    </row>
    <row r="10798" spans="1:2" ht="12.75">
      <c r="A10798" s="1"/>
      <c r="B10798" s="110"/>
    </row>
    <row r="10799" spans="1:2" ht="12.75">
      <c r="A10799" s="1"/>
      <c r="B10799" s="110"/>
    </row>
    <row r="10800" spans="1:2" ht="12.75">
      <c r="A10800" s="1"/>
      <c r="B10800" s="110"/>
    </row>
    <row r="10801" spans="1:2" ht="12.75">
      <c r="A10801" s="1"/>
      <c r="B10801" s="110"/>
    </row>
    <row r="10802" spans="1:2" ht="12.75">
      <c r="A10802" s="1"/>
      <c r="B10802" s="110"/>
    </row>
    <row r="10803" spans="1:2" ht="12.75">
      <c r="A10803" s="1"/>
      <c r="B10803" s="110"/>
    </row>
    <row r="10804" spans="1:2" ht="12.75">
      <c r="A10804" s="1"/>
      <c r="B10804" s="110"/>
    </row>
    <row r="10805" spans="1:2" ht="12.75">
      <c r="A10805" s="1"/>
      <c r="B10805" s="110"/>
    </row>
    <row r="10806" spans="1:2" ht="12.75">
      <c r="A10806" s="1"/>
      <c r="B10806" s="110"/>
    </row>
    <row r="10807" spans="1:2" ht="12.75">
      <c r="A10807" s="1"/>
      <c r="B10807" s="110"/>
    </row>
    <row r="10808" spans="1:2" ht="12.75">
      <c r="A10808" s="1"/>
      <c r="B10808" s="110"/>
    </row>
    <row r="10809" spans="1:2" ht="12.75">
      <c r="A10809" s="1"/>
      <c r="B10809" s="110"/>
    </row>
    <row r="10810" spans="1:2" ht="12.75">
      <c r="A10810" s="1"/>
      <c r="B10810" s="110"/>
    </row>
    <row r="10811" spans="1:2" ht="12.75">
      <c r="A10811" s="1"/>
      <c r="B10811" s="110"/>
    </row>
    <row r="10812" spans="1:2" ht="12.75">
      <c r="A10812" s="1"/>
      <c r="B10812" s="110"/>
    </row>
    <row r="10813" spans="1:2" ht="12.75">
      <c r="A10813" s="1"/>
      <c r="B10813" s="110"/>
    </row>
    <row r="10814" spans="1:2" ht="12.75">
      <c r="A10814" s="1"/>
      <c r="B10814" s="110"/>
    </row>
    <row r="10815" spans="1:2" ht="12.75">
      <c r="A10815" s="1"/>
      <c r="B10815" s="110"/>
    </row>
    <row r="10816" spans="1:2" ht="12.75">
      <c r="A10816" s="1"/>
      <c r="B10816" s="110"/>
    </row>
    <row r="10817" spans="1:2" ht="12.75">
      <c r="A10817" s="1"/>
      <c r="B10817" s="110"/>
    </row>
    <row r="10818" spans="1:2" ht="12.75">
      <c r="A10818" s="1"/>
      <c r="B10818" s="110"/>
    </row>
    <row r="10819" spans="1:2" ht="12.75">
      <c r="A10819" s="1"/>
      <c r="B10819" s="110"/>
    </row>
    <row r="10820" spans="1:2" ht="12.75">
      <c r="A10820" s="1"/>
      <c r="B10820" s="110"/>
    </row>
    <row r="10821" spans="1:2" ht="12.75">
      <c r="A10821" s="1"/>
      <c r="B10821" s="110"/>
    </row>
    <row r="10822" spans="1:2" ht="12.75">
      <c r="A10822" s="1"/>
      <c r="B10822" s="110"/>
    </row>
    <row r="10823" spans="1:2" ht="12.75">
      <c r="A10823" s="1"/>
      <c r="B10823" s="110"/>
    </row>
    <row r="10824" spans="1:2" ht="12.75">
      <c r="A10824" s="1"/>
      <c r="B10824" s="110"/>
    </row>
    <row r="10825" spans="1:2" ht="12.75">
      <c r="A10825" s="1"/>
      <c r="B10825" s="110"/>
    </row>
    <row r="10826" spans="1:2" ht="12.75">
      <c r="A10826" s="1"/>
      <c r="B10826" s="110"/>
    </row>
    <row r="10827" spans="1:2" ht="12.75">
      <c r="A10827" s="1"/>
      <c r="B10827" s="110"/>
    </row>
    <row r="10828" spans="1:2" ht="12.75">
      <c r="A10828" s="1"/>
      <c r="B10828" s="110"/>
    </row>
    <row r="10829" spans="1:2" ht="12.75">
      <c r="A10829" s="1"/>
      <c r="B10829" s="110"/>
    </row>
    <row r="10830" spans="1:2" ht="12.75">
      <c r="A10830" s="1"/>
      <c r="B10830" s="110"/>
    </row>
    <row r="10831" spans="1:2" ht="12.75">
      <c r="A10831" s="1"/>
      <c r="B10831" s="110"/>
    </row>
    <row r="10832" spans="1:2" ht="12.75">
      <c r="A10832" s="1"/>
      <c r="B10832" s="110"/>
    </row>
    <row r="10833" spans="1:2" ht="12.75">
      <c r="A10833" s="1"/>
      <c r="B10833" s="110"/>
    </row>
    <row r="10834" spans="1:2" ht="12.75">
      <c r="A10834" s="1"/>
      <c r="B10834" s="110"/>
    </row>
    <row r="10835" spans="1:2" ht="12.75">
      <c r="A10835" s="1"/>
      <c r="B10835" s="110"/>
    </row>
    <row r="10836" spans="1:2" ht="12.75">
      <c r="A10836" s="1"/>
      <c r="B10836" s="110"/>
    </row>
    <row r="10837" spans="1:2" ht="12.75">
      <c r="A10837" s="1"/>
      <c r="B10837" s="110"/>
    </row>
    <row r="10838" spans="1:2" ht="12.75">
      <c r="A10838" s="1"/>
      <c r="B10838" s="110"/>
    </row>
    <row r="10839" spans="1:2" ht="12.75">
      <c r="A10839" s="1"/>
      <c r="B10839" s="110"/>
    </row>
    <row r="10840" spans="1:2" ht="12.75">
      <c r="A10840" s="1"/>
      <c r="B10840" s="110"/>
    </row>
    <row r="10841" spans="1:2" ht="12.75">
      <c r="A10841" s="1"/>
      <c r="B10841" s="110"/>
    </row>
    <row r="10842" spans="1:2" ht="12.75">
      <c r="A10842" s="1"/>
      <c r="B10842" s="110"/>
    </row>
    <row r="10843" spans="1:2" ht="12.75">
      <c r="A10843" s="1"/>
      <c r="B10843" s="110"/>
    </row>
    <row r="10844" spans="1:2" ht="12.75">
      <c r="A10844" s="1"/>
      <c r="B10844" s="110"/>
    </row>
    <row r="10845" spans="1:2" ht="12.75">
      <c r="A10845" s="1"/>
      <c r="B10845" s="110"/>
    </row>
    <row r="10846" spans="1:2" ht="12.75">
      <c r="A10846" s="1"/>
      <c r="B10846" s="110"/>
    </row>
    <row r="10847" spans="1:2" ht="12.75">
      <c r="A10847" s="1"/>
      <c r="B10847" s="110"/>
    </row>
    <row r="10848" spans="1:2" ht="12.75">
      <c r="A10848" s="1"/>
      <c r="B10848" s="110"/>
    </row>
    <row r="10849" spans="1:2" ht="12.75">
      <c r="A10849" s="1"/>
      <c r="B10849" s="110"/>
    </row>
    <row r="10850" spans="1:2" ht="12.75">
      <c r="A10850" s="1"/>
      <c r="B10850" s="110"/>
    </row>
    <row r="10851" spans="1:2" ht="12.75">
      <c r="A10851" s="1"/>
      <c r="B10851" s="110"/>
    </row>
    <row r="10852" spans="1:2" ht="12.75">
      <c r="A10852" s="1"/>
      <c r="B10852" s="110"/>
    </row>
    <row r="10853" spans="1:2" ht="12.75">
      <c r="A10853" s="1"/>
      <c r="B10853" s="110"/>
    </row>
    <row r="10854" spans="1:2" ht="12.75">
      <c r="A10854" s="1"/>
      <c r="B10854" s="110"/>
    </row>
    <row r="10855" spans="1:2" ht="12.75">
      <c r="A10855" s="1"/>
      <c r="B10855" s="110"/>
    </row>
    <row r="10856" spans="1:2" ht="12.75">
      <c r="A10856" s="1"/>
      <c r="B10856" s="110"/>
    </row>
    <row r="10857" spans="1:2" ht="12.75">
      <c r="A10857" s="1"/>
      <c r="B10857" s="110"/>
    </row>
    <row r="10858" spans="1:2" ht="12.75">
      <c r="A10858" s="1"/>
      <c r="B10858" s="110"/>
    </row>
    <row r="10859" spans="1:2" ht="12.75">
      <c r="A10859" s="1"/>
      <c r="B10859" s="110"/>
    </row>
    <row r="10860" spans="1:2" ht="12.75">
      <c r="A10860" s="1"/>
      <c r="B10860" s="110"/>
    </row>
    <row r="10861" spans="1:2" ht="12.75">
      <c r="A10861" s="1"/>
      <c r="B10861" s="110"/>
    </row>
    <row r="10862" spans="1:2" ht="12.75">
      <c r="A10862" s="1"/>
      <c r="B10862" s="110"/>
    </row>
    <row r="10863" spans="1:2" ht="12.75">
      <c r="A10863" s="1"/>
      <c r="B10863" s="110"/>
    </row>
    <row r="10864" spans="1:2" ht="12.75">
      <c r="A10864" s="1"/>
      <c r="B10864" s="110"/>
    </row>
    <row r="10865" spans="1:2" ht="12.75">
      <c r="A10865" s="1"/>
      <c r="B10865" s="110"/>
    </row>
    <row r="10866" spans="1:2" ht="12.75">
      <c r="A10866" s="1"/>
      <c r="B10866" s="110"/>
    </row>
    <row r="10867" spans="1:2" ht="12.75">
      <c r="A10867" s="1"/>
      <c r="B10867" s="110"/>
    </row>
    <row r="10868" spans="1:2" ht="12.75">
      <c r="A10868" s="1"/>
      <c r="B10868" s="110"/>
    </row>
    <row r="10869" spans="1:2" ht="12.75">
      <c r="A10869" s="1"/>
      <c r="B10869" s="110"/>
    </row>
    <row r="10870" spans="1:2" ht="12.75">
      <c r="A10870" s="1"/>
      <c r="B10870" s="110"/>
    </row>
    <row r="10871" spans="1:2" ht="12.75">
      <c r="A10871" s="1"/>
      <c r="B10871" s="110"/>
    </row>
    <row r="10872" spans="1:2" ht="12.75">
      <c r="A10872" s="1"/>
      <c r="B10872" s="110"/>
    </row>
    <row r="10873" spans="1:2" ht="12.75">
      <c r="A10873" s="1"/>
      <c r="B10873" s="110"/>
    </row>
    <row r="10874" spans="1:2" ht="12.75">
      <c r="A10874" s="1"/>
      <c r="B10874" s="110"/>
    </row>
    <row r="10875" spans="1:2" ht="12.75">
      <c r="A10875" s="1"/>
      <c r="B10875" s="110"/>
    </row>
    <row r="10876" spans="1:2" ht="12.75">
      <c r="A10876" s="1"/>
      <c r="B10876" s="110"/>
    </row>
    <row r="10877" spans="1:2" ht="12.75">
      <c r="A10877" s="1"/>
      <c r="B10877" s="110"/>
    </row>
    <row r="10878" spans="1:2" ht="12.75">
      <c r="A10878" s="1"/>
      <c r="B10878" s="110"/>
    </row>
    <row r="10879" spans="1:2" ht="12.75">
      <c r="A10879" s="1"/>
      <c r="B10879" s="110"/>
    </row>
    <row r="10880" spans="1:2" ht="12.75">
      <c r="A10880" s="1"/>
      <c r="B10880" s="110"/>
    </row>
    <row r="10881" spans="1:2" ht="12.75">
      <c r="A10881" s="1"/>
      <c r="B10881" s="110"/>
    </row>
    <row r="10882" spans="1:2" ht="12.75">
      <c r="A10882" s="1"/>
      <c r="B10882" s="110"/>
    </row>
    <row r="10883" spans="1:2" ht="12.75">
      <c r="A10883" s="1"/>
      <c r="B10883" s="110"/>
    </row>
    <row r="10884" spans="1:2" ht="12.75">
      <c r="A10884" s="1"/>
      <c r="B10884" s="110"/>
    </row>
    <row r="10885" spans="1:2" ht="12.75">
      <c r="A10885" s="1"/>
      <c r="B10885" s="110"/>
    </row>
    <row r="10886" spans="1:2" ht="12.75">
      <c r="A10886" s="1"/>
      <c r="B10886" s="110"/>
    </row>
    <row r="10887" spans="1:2" ht="12.75">
      <c r="A10887" s="1"/>
      <c r="B10887" s="110"/>
    </row>
    <row r="10888" spans="1:2" ht="12.75">
      <c r="A10888" s="1"/>
      <c r="B10888" s="110"/>
    </row>
    <row r="10889" spans="1:2" ht="12.75">
      <c r="A10889" s="1"/>
      <c r="B10889" s="110"/>
    </row>
    <row r="10890" spans="1:2" ht="12.75">
      <c r="A10890" s="1"/>
      <c r="B10890" s="110"/>
    </row>
    <row r="10891" spans="1:2" ht="12.75">
      <c r="A10891" s="1"/>
      <c r="B10891" s="110"/>
    </row>
    <row r="10892" spans="1:2" ht="12.75">
      <c r="A10892" s="1"/>
      <c r="B10892" s="110"/>
    </row>
    <row r="10893" spans="1:2" ht="12.75">
      <c r="A10893" s="1"/>
      <c r="B10893" s="110"/>
    </row>
    <row r="10894" spans="1:2" ht="12.75">
      <c r="A10894" s="1"/>
      <c r="B10894" s="110"/>
    </row>
    <row r="10895" spans="1:2" ht="12.75">
      <c r="A10895" s="1"/>
      <c r="B10895" s="110"/>
    </row>
    <row r="10896" spans="1:2" ht="12.75">
      <c r="A10896" s="1"/>
      <c r="B10896" s="110"/>
    </row>
    <row r="10897" spans="1:2" ht="12.75">
      <c r="A10897" s="1"/>
      <c r="B10897" s="110"/>
    </row>
    <row r="10898" spans="1:2" ht="12.75">
      <c r="A10898" s="1"/>
      <c r="B10898" s="110"/>
    </row>
    <row r="10899" spans="1:2" ht="12.75">
      <c r="A10899" s="1"/>
      <c r="B10899" s="110"/>
    </row>
    <row r="10900" spans="1:2" ht="12.75">
      <c r="A10900" s="1"/>
      <c r="B10900" s="110"/>
    </row>
    <row r="10901" spans="1:2" ht="12.75">
      <c r="A10901" s="1"/>
      <c r="B10901" s="110"/>
    </row>
    <row r="10902" spans="1:2" ht="12.75">
      <c r="A10902" s="1"/>
      <c r="B10902" s="110"/>
    </row>
    <row r="10903" spans="1:2" ht="12.75">
      <c r="A10903" s="1"/>
      <c r="B10903" s="110"/>
    </row>
    <row r="10904" spans="1:2" ht="12.75">
      <c r="A10904" s="1"/>
      <c r="B10904" s="110"/>
    </row>
    <row r="10905" spans="1:2" ht="12.75">
      <c r="A10905" s="1"/>
      <c r="B10905" s="110"/>
    </row>
    <row r="10906" spans="1:2" ht="12.75">
      <c r="A10906" s="1"/>
      <c r="B10906" s="110"/>
    </row>
    <row r="10907" spans="1:2" ht="12.75">
      <c r="A10907" s="1"/>
      <c r="B10907" s="110"/>
    </row>
    <row r="10908" spans="1:2" ht="12.75">
      <c r="A10908" s="1"/>
      <c r="B10908" s="110"/>
    </row>
    <row r="10909" spans="1:2" ht="12.75">
      <c r="A10909" s="1"/>
      <c r="B10909" s="110"/>
    </row>
    <row r="10910" spans="1:2" ht="12.75">
      <c r="A10910" s="1"/>
      <c r="B10910" s="110"/>
    </row>
    <row r="10911" spans="1:2" ht="12.75">
      <c r="A10911" s="1"/>
      <c r="B10911" s="110"/>
    </row>
    <row r="10912" spans="1:2" ht="12.75">
      <c r="A10912" s="1"/>
      <c r="B10912" s="110"/>
    </row>
    <row r="10913" spans="1:2" ht="12.75">
      <c r="A10913" s="1"/>
      <c r="B10913" s="110"/>
    </row>
    <row r="10914" spans="1:2" ht="12.75">
      <c r="A10914" s="1"/>
      <c r="B10914" s="110"/>
    </row>
    <row r="10915" spans="1:2" ht="12.75">
      <c r="A10915" s="1"/>
      <c r="B10915" s="110"/>
    </row>
    <row r="10916" spans="1:2" ht="12.75">
      <c r="A10916" s="1"/>
      <c r="B10916" s="110"/>
    </row>
    <row r="10917" spans="1:2" ht="12.75">
      <c r="A10917" s="1"/>
      <c r="B10917" s="110"/>
    </row>
    <row r="10918" spans="1:2" ht="12.75">
      <c r="A10918" s="1"/>
      <c r="B10918" s="110"/>
    </row>
    <row r="10919" spans="1:2" ht="12.75">
      <c r="A10919" s="1"/>
      <c r="B10919" s="110"/>
    </row>
    <row r="10920" spans="1:2" ht="12.75">
      <c r="A10920" s="1"/>
      <c r="B10920" s="110"/>
    </row>
    <row r="10921" spans="1:2" ht="12.75">
      <c r="A10921" s="1"/>
      <c r="B10921" s="110"/>
    </row>
    <row r="10922" spans="1:2" ht="12.75">
      <c r="A10922" s="1"/>
      <c r="B10922" s="110"/>
    </row>
    <row r="10923" spans="1:2" ht="12.75">
      <c r="A10923" s="1"/>
      <c r="B10923" s="110"/>
    </row>
    <row r="10924" spans="1:2" ht="12.75">
      <c r="A10924" s="1"/>
      <c r="B10924" s="110"/>
    </row>
    <row r="10925" spans="1:2" ht="12.75">
      <c r="A10925" s="1"/>
      <c r="B10925" s="110"/>
    </row>
    <row r="10926" spans="1:2" ht="12.75">
      <c r="A10926" s="1"/>
      <c r="B10926" s="110"/>
    </row>
    <row r="10927" spans="1:2" ht="12.75">
      <c r="A10927" s="1"/>
      <c r="B10927" s="110"/>
    </row>
    <row r="10928" spans="1:2" ht="12.75">
      <c r="A10928" s="1"/>
      <c r="B10928" s="110"/>
    </row>
    <row r="10929" spans="1:2" ht="12.75">
      <c r="A10929" s="1"/>
      <c r="B10929" s="110"/>
    </row>
    <row r="10930" spans="1:2" ht="12.75">
      <c r="A10930" s="1"/>
      <c r="B10930" s="110"/>
    </row>
    <row r="10931" spans="1:2" ht="12.75">
      <c r="A10931" s="1"/>
      <c r="B10931" s="110"/>
    </row>
    <row r="10932" spans="1:2" ht="12.75">
      <c r="A10932" s="1"/>
      <c r="B10932" s="110"/>
    </row>
    <row r="10933" spans="1:2" ht="12.75">
      <c r="A10933" s="1"/>
      <c r="B10933" s="110"/>
    </row>
    <row r="10934" spans="1:2" ht="12.75">
      <c r="A10934" s="1"/>
      <c r="B10934" s="110"/>
    </row>
    <row r="10935" spans="1:2" ht="12.75">
      <c r="A10935" s="1"/>
      <c r="B10935" s="110"/>
    </row>
    <row r="10936" spans="1:2" ht="12.75">
      <c r="A10936" s="1"/>
      <c r="B10936" s="110"/>
    </row>
    <row r="10937" spans="1:2" ht="12.75">
      <c r="A10937" s="1"/>
      <c r="B10937" s="110"/>
    </row>
    <row r="10938" spans="1:2" ht="12.75">
      <c r="A10938" s="1"/>
      <c r="B10938" s="110"/>
    </row>
    <row r="10939" spans="1:2" ht="12.75">
      <c r="A10939" s="1"/>
      <c r="B10939" s="110"/>
    </row>
    <row r="10940" spans="1:2" ht="12.75">
      <c r="A10940" s="1"/>
      <c r="B10940" s="110"/>
    </row>
    <row r="10941" spans="1:2" ht="12.75">
      <c r="A10941" s="1"/>
      <c r="B10941" s="110"/>
    </row>
    <row r="10942" spans="1:2" ht="12.75">
      <c r="A10942" s="1"/>
      <c r="B10942" s="110"/>
    </row>
    <row r="10943" spans="1:2" ht="12.75">
      <c r="A10943" s="1"/>
      <c r="B10943" s="110"/>
    </row>
    <row r="10944" spans="1:2" ht="12.75">
      <c r="A10944" s="1"/>
      <c r="B10944" s="110"/>
    </row>
    <row r="10945" spans="1:2" ht="12.75">
      <c r="A10945" s="1"/>
      <c r="B10945" s="110"/>
    </row>
    <row r="10946" spans="1:2" ht="12.75">
      <c r="A10946" s="1"/>
      <c r="B10946" s="110"/>
    </row>
    <row r="10947" spans="1:2" ht="12.75">
      <c r="A10947" s="1"/>
      <c r="B10947" s="110"/>
    </row>
    <row r="10948" spans="1:2" ht="12.75">
      <c r="A10948" s="1"/>
      <c r="B10948" s="110"/>
    </row>
    <row r="10949" spans="1:2" ht="12.75">
      <c r="A10949" s="1"/>
      <c r="B10949" s="110"/>
    </row>
    <row r="10950" spans="1:2" ht="12.75">
      <c r="A10950" s="1"/>
      <c r="B10950" s="110"/>
    </row>
    <row r="10951" spans="1:2" ht="12.75">
      <c r="A10951" s="1"/>
      <c r="B10951" s="110"/>
    </row>
    <row r="10952" spans="1:2" ht="12.75">
      <c r="A10952" s="1"/>
      <c r="B10952" s="110"/>
    </row>
    <row r="10953" spans="1:2" ht="12.75">
      <c r="A10953" s="1"/>
      <c r="B10953" s="110"/>
    </row>
    <row r="10954" spans="1:2" ht="12.75">
      <c r="A10954" s="1"/>
      <c r="B10954" s="110"/>
    </row>
    <row r="10955" spans="1:2" ht="12.75">
      <c r="A10955" s="1"/>
      <c r="B10955" s="110"/>
    </row>
    <row r="10956" spans="1:2" ht="12.75">
      <c r="A10956" s="1"/>
      <c r="B10956" s="110"/>
    </row>
    <row r="10957" spans="1:2" ht="12.75">
      <c r="A10957" s="1"/>
      <c r="B10957" s="110"/>
    </row>
    <row r="10958" spans="1:2" ht="12.75">
      <c r="A10958" s="1"/>
      <c r="B10958" s="110"/>
    </row>
    <row r="10959" spans="1:2" ht="12.75">
      <c r="A10959" s="1"/>
      <c r="B10959" s="110"/>
    </row>
    <row r="10960" spans="1:2" ht="12.75">
      <c r="A10960" s="1"/>
      <c r="B10960" s="110"/>
    </row>
    <row r="10961" spans="1:2" ht="12.75">
      <c r="A10961" s="1"/>
      <c r="B10961" s="110"/>
    </row>
    <row r="10962" spans="1:2" ht="12.75">
      <c r="A10962" s="1"/>
      <c r="B10962" s="110"/>
    </row>
    <row r="10963" spans="1:2" ht="12.75">
      <c r="A10963" s="1"/>
      <c r="B10963" s="110"/>
    </row>
    <row r="10964" spans="1:2" ht="12.75">
      <c r="A10964" s="1"/>
      <c r="B10964" s="110"/>
    </row>
    <row r="10965" spans="1:2" ht="12.75">
      <c r="A10965" s="1"/>
      <c r="B10965" s="110"/>
    </row>
    <row r="10966" spans="1:2" ht="12.75">
      <c r="A10966" s="1"/>
      <c r="B10966" s="110"/>
    </row>
    <row r="10967" spans="1:2" ht="12.75">
      <c r="A10967" s="1"/>
      <c r="B10967" s="110"/>
    </row>
    <row r="10968" spans="1:2" ht="12.75">
      <c r="A10968" s="1"/>
      <c r="B10968" s="110"/>
    </row>
    <row r="10969" spans="1:2" ht="12.75">
      <c r="A10969" s="1"/>
      <c r="B10969" s="110"/>
    </row>
    <row r="10970" spans="1:2" ht="12.75">
      <c r="A10970" s="1"/>
      <c r="B10970" s="110"/>
    </row>
    <row r="10971" spans="1:2" ht="12.75">
      <c r="A10971" s="1"/>
      <c r="B10971" s="110"/>
    </row>
    <row r="10972" spans="1:2" ht="12.75">
      <c r="A10972" s="1"/>
      <c r="B10972" s="110"/>
    </row>
    <row r="10973" spans="1:2" ht="12.75">
      <c r="A10973" s="1"/>
      <c r="B10973" s="110"/>
    </row>
    <row r="10974" spans="1:2" ht="12.75">
      <c r="A10974" s="1"/>
      <c r="B10974" s="110"/>
    </row>
    <row r="10975" spans="1:2" ht="12.75">
      <c r="A10975" s="1"/>
      <c r="B10975" s="110"/>
    </row>
    <row r="10976" spans="1:2" ht="12.75">
      <c r="A10976" s="1"/>
      <c r="B10976" s="110"/>
    </row>
    <row r="10977" spans="1:2" ht="12.75">
      <c r="A10977" s="1"/>
      <c r="B10977" s="110"/>
    </row>
    <row r="10978" spans="1:2" ht="12.75">
      <c r="A10978" s="1"/>
      <c r="B10978" s="110"/>
    </row>
    <row r="10979" spans="1:2" ht="12.75">
      <c r="A10979" s="1"/>
      <c r="B10979" s="110"/>
    </row>
    <row r="10980" spans="1:2" ht="12.75">
      <c r="A10980" s="1"/>
      <c r="B10980" s="110"/>
    </row>
    <row r="10981" spans="1:2" ht="12.75">
      <c r="A10981" s="1"/>
      <c r="B10981" s="110"/>
    </row>
    <row r="10982" spans="1:2" ht="12.75">
      <c r="A10982" s="1"/>
      <c r="B10982" s="110"/>
    </row>
    <row r="10983" spans="1:2" ht="12.75">
      <c r="A10983" s="1"/>
      <c r="B10983" s="110"/>
    </row>
    <row r="10984" spans="1:2" ht="12.75">
      <c r="A10984" s="1"/>
      <c r="B10984" s="110"/>
    </row>
    <row r="10985" spans="1:2" ht="12.75">
      <c r="A10985" s="1"/>
      <c r="B10985" s="110"/>
    </row>
    <row r="10986" spans="1:2" ht="12.75">
      <c r="A10986" s="1"/>
      <c r="B10986" s="110"/>
    </row>
    <row r="10987" spans="1:2" ht="12.75">
      <c r="A10987" s="1"/>
      <c r="B10987" s="110"/>
    </row>
    <row r="10988" spans="1:2" ht="12.75">
      <c r="A10988" s="1"/>
      <c r="B10988" s="110"/>
    </row>
    <row r="10989" spans="1:2" ht="12.75">
      <c r="A10989" s="1"/>
      <c r="B10989" s="110"/>
    </row>
    <row r="10990" spans="1:2" ht="12.75">
      <c r="A10990" s="1"/>
      <c r="B10990" s="110"/>
    </row>
    <row r="10991" spans="1:2" ht="12.75">
      <c r="A10991" s="1"/>
      <c r="B10991" s="110"/>
    </row>
    <row r="10992" spans="1:2" ht="12.75">
      <c r="A10992" s="1"/>
      <c r="B10992" s="110"/>
    </row>
    <row r="10993" spans="1:2" ht="12.75">
      <c r="A10993" s="1"/>
      <c r="B10993" s="110"/>
    </row>
    <row r="10994" spans="1:2" ht="12.75">
      <c r="A10994" s="1"/>
      <c r="B10994" s="110"/>
    </row>
    <row r="10995" spans="1:2" ht="12.75">
      <c r="A10995" s="1"/>
      <c r="B10995" s="110"/>
    </row>
    <row r="10996" spans="1:2" ht="12.75">
      <c r="A10996" s="1"/>
      <c r="B10996" s="110"/>
    </row>
    <row r="10997" spans="1:2" ht="12.75">
      <c r="A10997" s="1"/>
      <c r="B10997" s="110"/>
    </row>
    <row r="10998" spans="1:2" ht="12.75">
      <c r="A10998" s="1"/>
      <c r="B10998" s="110"/>
    </row>
    <row r="10999" spans="1:2" ht="12.75">
      <c r="A10999" s="1"/>
      <c r="B10999" s="110"/>
    </row>
    <row r="11000" spans="1:2" ht="12.75">
      <c r="A11000" s="1"/>
      <c r="B11000" s="110"/>
    </row>
    <row r="11001" spans="1:2" ht="12.75">
      <c r="A11001" s="1"/>
      <c r="B11001" s="110"/>
    </row>
    <row r="11002" spans="1:2" ht="12.75">
      <c r="A11002" s="1"/>
      <c r="B11002" s="110"/>
    </row>
    <row r="11003" spans="1:2" ht="12.75">
      <c r="A11003" s="1"/>
      <c r="B11003" s="110"/>
    </row>
    <row r="11004" spans="1:2" ht="12.75">
      <c r="A11004" s="1"/>
      <c r="B11004" s="110"/>
    </row>
    <row r="11005" spans="1:2" ht="12.75">
      <c r="A11005" s="1"/>
      <c r="B11005" s="110"/>
    </row>
    <row r="11006" spans="1:2" ht="12.75">
      <c r="A11006" s="1"/>
      <c r="B11006" s="110"/>
    </row>
    <row r="11007" spans="1:2" ht="12.75">
      <c r="A11007" s="1"/>
      <c r="B11007" s="110"/>
    </row>
    <row r="11008" spans="1:2" ht="12.75">
      <c r="A11008" s="1"/>
      <c r="B11008" s="110"/>
    </row>
    <row r="11009" spans="1:2" ht="12.75">
      <c r="A11009" s="1"/>
      <c r="B11009" s="110"/>
    </row>
    <row r="11010" spans="1:2" ht="12.75">
      <c r="A11010" s="1"/>
      <c r="B11010" s="110"/>
    </row>
    <row r="11011" spans="1:2" ht="12.75">
      <c r="A11011" s="1"/>
      <c r="B11011" s="110"/>
    </row>
    <row r="11012" spans="1:2" ht="12.75">
      <c r="A11012" s="1"/>
      <c r="B11012" s="110"/>
    </row>
    <row r="11013" spans="1:2" ht="12.75">
      <c r="A11013" s="1"/>
      <c r="B11013" s="110"/>
    </row>
    <row r="11014" spans="1:2" ht="12.75">
      <c r="A11014" s="1"/>
      <c r="B11014" s="110"/>
    </row>
    <row r="11015" spans="1:2" ht="12.75">
      <c r="A11015" s="1"/>
      <c r="B11015" s="110"/>
    </row>
    <row r="11016" spans="1:2" ht="12.75">
      <c r="A11016" s="1"/>
      <c r="B11016" s="110"/>
    </row>
    <row r="11017" spans="1:2" ht="12.75">
      <c r="A11017" s="1"/>
      <c r="B11017" s="110"/>
    </row>
    <row r="11018" spans="1:2" ht="12.75">
      <c r="A11018" s="1"/>
      <c r="B11018" s="110"/>
    </row>
    <row r="11019" spans="1:2" ht="12.75">
      <c r="A11019" s="1"/>
      <c r="B11019" s="110"/>
    </row>
    <row r="11020" spans="1:2" ht="12.75">
      <c r="A11020" s="1"/>
      <c r="B11020" s="110"/>
    </row>
    <row r="11021" spans="1:2" ht="12.75">
      <c r="A11021" s="1"/>
      <c r="B11021" s="110"/>
    </row>
    <row r="11022" spans="1:2" ht="12.75">
      <c r="A11022" s="1"/>
      <c r="B11022" s="110"/>
    </row>
    <row r="11023" spans="1:2" ht="12.75">
      <c r="A11023" s="1"/>
      <c r="B11023" s="110"/>
    </row>
    <row r="11024" spans="1:2" ht="12.75">
      <c r="A11024" s="1"/>
      <c r="B11024" s="110"/>
    </row>
    <row r="11025" spans="1:2" ht="12.75">
      <c r="A11025" s="1"/>
      <c r="B11025" s="110"/>
    </row>
    <row r="11026" spans="1:2" ht="12.75">
      <c r="A11026" s="1"/>
      <c r="B11026" s="110"/>
    </row>
    <row r="11027" spans="1:2" ht="12.75">
      <c r="A11027" s="1"/>
      <c r="B11027" s="110"/>
    </row>
    <row r="11028" spans="1:2" ht="12.75">
      <c r="A11028" s="1"/>
      <c r="B11028" s="110"/>
    </row>
    <row r="11029" spans="1:2" ht="12.75">
      <c r="A11029" s="1"/>
      <c r="B11029" s="110"/>
    </row>
    <row r="11030" spans="1:2" ht="12.75">
      <c r="A11030" s="1"/>
      <c r="B11030" s="110"/>
    </row>
    <row r="11031" spans="1:2" ht="12.75">
      <c r="A11031" s="1"/>
      <c r="B11031" s="110"/>
    </row>
    <row r="11032" spans="1:2" ht="12.75">
      <c r="A11032" s="1"/>
      <c r="B11032" s="110"/>
    </row>
    <row r="11033" spans="1:2" ht="12.75">
      <c r="A11033" s="1"/>
      <c r="B11033" s="110"/>
    </row>
    <row r="11034" spans="1:2" ht="12.75">
      <c r="A11034" s="1"/>
      <c r="B11034" s="110"/>
    </row>
    <row r="11035" spans="1:2" ht="12.75">
      <c r="A11035" s="1"/>
      <c r="B11035" s="110"/>
    </row>
    <row r="11036" spans="1:2" ht="12.75">
      <c r="A11036" s="1"/>
      <c r="B11036" s="110"/>
    </row>
    <row r="11037" spans="1:2" ht="12.75">
      <c r="A11037" s="1"/>
      <c r="B11037" s="110"/>
    </row>
    <row r="11038" spans="1:2" ht="12.75">
      <c r="A11038" s="1"/>
      <c r="B11038" s="110"/>
    </row>
    <row r="11039" spans="1:2" ht="12.75">
      <c r="A11039" s="1"/>
      <c r="B11039" s="110"/>
    </row>
    <row r="11040" spans="1:2" ht="12.75">
      <c r="A11040" s="1"/>
      <c r="B11040" s="110"/>
    </row>
    <row r="11041" spans="1:2" ht="12.75">
      <c r="A11041" s="1"/>
      <c r="B11041" s="110"/>
    </row>
    <row r="11042" spans="1:2" ht="12.75">
      <c r="A11042" s="1"/>
      <c r="B11042" s="110"/>
    </row>
    <row r="11043" spans="1:2" ht="12.75">
      <c r="A11043" s="1"/>
      <c r="B11043" s="110"/>
    </row>
    <row r="11044" spans="1:2" ht="12.75">
      <c r="A11044" s="1"/>
      <c r="B11044" s="110"/>
    </row>
    <row r="11045" spans="1:2" ht="12.75">
      <c r="A11045" s="1"/>
      <c r="B11045" s="110"/>
    </row>
    <row r="11046" spans="1:2" ht="12.75">
      <c r="A11046" s="1"/>
      <c r="B11046" s="110"/>
    </row>
    <row r="11047" spans="1:2" ht="12.75">
      <c r="A11047" s="1"/>
      <c r="B11047" s="110"/>
    </row>
    <row r="11048" spans="1:2" ht="12.75">
      <c r="A11048" s="1"/>
      <c r="B11048" s="110"/>
    </row>
    <row r="11049" spans="1:2" ht="12.75">
      <c r="A11049" s="1"/>
      <c r="B11049" s="110"/>
    </row>
    <row r="11050" spans="1:2" ht="12.75">
      <c r="A11050" s="1"/>
      <c r="B11050" s="110"/>
    </row>
    <row r="11051" spans="1:2" ht="12.75">
      <c r="A11051" s="1"/>
      <c r="B11051" s="110"/>
    </row>
    <row r="11052" spans="1:2" ht="12.75">
      <c r="A11052" s="1"/>
      <c r="B11052" s="110"/>
    </row>
    <row r="11053" spans="1:2" ht="12.75">
      <c r="A11053" s="1"/>
      <c r="B11053" s="110"/>
    </row>
    <row r="11054" spans="1:2" ht="12.75">
      <c r="A11054" s="1"/>
      <c r="B11054" s="110"/>
    </row>
    <row r="11055" spans="1:2" ht="12.75">
      <c r="A11055" s="1"/>
      <c r="B11055" s="110"/>
    </row>
    <row r="11056" spans="1:2" ht="12.75">
      <c r="A11056" s="1"/>
      <c r="B11056" s="110"/>
    </row>
    <row r="11057" spans="1:2" ht="12.75">
      <c r="A11057" s="1"/>
      <c r="B11057" s="110"/>
    </row>
    <row r="11058" spans="1:2" ht="12.75">
      <c r="A11058" s="1"/>
      <c r="B11058" s="110"/>
    </row>
    <row r="11059" spans="1:2" ht="12.75">
      <c r="A11059" s="1"/>
      <c r="B11059" s="110"/>
    </row>
    <row r="11060" spans="1:2" ht="12.75">
      <c r="A11060" s="1"/>
      <c r="B11060" s="110"/>
    </row>
    <row r="11061" spans="1:2" ht="12.75">
      <c r="A11061" s="1"/>
      <c r="B11061" s="110"/>
    </row>
    <row r="11062" spans="1:2" ht="12.75">
      <c r="A11062" s="1"/>
      <c r="B11062" s="110"/>
    </row>
    <row r="11063" spans="1:2" ht="12.75">
      <c r="A11063" s="1"/>
      <c r="B11063" s="110"/>
    </row>
    <row r="11064" spans="1:2" ht="12.75">
      <c r="A11064" s="1"/>
      <c r="B11064" s="110"/>
    </row>
    <row r="11065" spans="1:2" ht="12.75">
      <c r="A11065" s="1"/>
      <c r="B11065" s="110"/>
    </row>
    <row r="11066" spans="1:2" ht="12.75">
      <c r="A11066" s="1"/>
      <c r="B11066" s="110"/>
    </row>
    <row r="11067" spans="1:2" ht="12.75">
      <c r="A11067" s="1"/>
      <c r="B11067" s="110"/>
    </row>
    <row r="11068" spans="1:2" ht="12.75">
      <c r="A11068" s="1"/>
      <c r="B11068" s="110"/>
    </row>
    <row r="11069" spans="1:2" ht="12.75">
      <c r="A11069" s="1"/>
      <c r="B11069" s="110"/>
    </row>
    <row r="11070" spans="1:2" ht="12.75">
      <c r="A11070" s="1"/>
      <c r="B11070" s="110"/>
    </row>
    <row r="11071" spans="1:2" ht="12.75">
      <c r="A11071" s="1"/>
      <c r="B11071" s="110"/>
    </row>
    <row r="11072" spans="1:2" ht="12.75">
      <c r="A11072" s="1"/>
      <c r="B11072" s="110"/>
    </row>
    <row r="11073" spans="1:2" ht="12.75">
      <c r="A11073" s="1"/>
      <c r="B11073" s="110"/>
    </row>
    <row r="11074" spans="1:2" ht="12.75">
      <c r="A11074" s="1"/>
      <c r="B11074" s="110"/>
    </row>
    <row r="11075" spans="1:2" ht="12.75">
      <c r="A11075" s="1"/>
      <c r="B11075" s="110"/>
    </row>
    <row r="11076" spans="1:2" ht="12.75">
      <c r="A11076" s="1"/>
      <c r="B11076" s="110"/>
    </row>
    <row r="11077" spans="1:2" ht="12.75">
      <c r="A11077" s="1"/>
      <c r="B11077" s="110"/>
    </row>
    <row r="11078" spans="1:2" ht="12.75">
      <c r="A11078" s="1"/>
      <c r="B11078" s="110"/>
    </row>
    <row r="11079" spans="1:2" ht="12.75">
      <c r="A11079" s="1"/>
      <c r="B11079" s="110"/>
    </row>
    <row r="11080" spans="1:2" ht="12.75">
      <c r="A11080" s="1"/>
      <c r="B11080" s="110"/>
    </row>
    <row r="11081" spans="1:2" ht="12.75">
      <c r="A11081" s="1"/>
      <c r="B11081" s="110"/>
    </row>
    <row r="11082" spans="1:2" ht="12.75">
      <c r="A11082" s="1"/>
      <c r="B11082" s="110"/>
    </row>
    <row r="11083" spans="1:2" ht="12.75">
      <c r="A11083" s="1"/>
      <c r="B11083" s="110"/>
    </row>
    <row r="11084" spans="1:2" ht="12.75">
      <c r="A11084" s="1"/>
      <c r="B11084" s="110"/>
    </row>
    <row r="11085" spans="1:2" ht="12.75">
      <c r="A11085" s="1"/>
      <c r="B11085" s="110"/>
    </row>
    <row r="11086" spans="1:2" ht="12.75">
      <c r="A11086" s="1"/>
      <c r="B11086" s="110"/>
    </row>
    <row r="11087" spans="1:2" ht="12.75">
      <c r="A11087" s="1"/>
      <c r="B11087" s="110"/>
    </row>
    <row r="11088" spans="1:2" ht="12.75">
      <c r="A11088" s="1"/>
      <c r="B11088" s="110"/>
    </row>
    <row r="11089" spans="1:2" ht="12.75">
      <c r="A11089" s="1"/>
      <c r="B11089" s="110"/>
    </row>
    <row r="11090" spans="1:2" ht="12.75">
      <c r="A11090" s="1"/>
      <c r="B11090" s="110"/>
    </row>
    <row r="11091" spans="1:2" ht="12.75">
      <c r="A11091" s="1"/>
      <c r="B11091" s="110"/>
    </row>
    <row r="11092" spans="1:2" ht="12.75">
      <c r="A11092" s="1"/>
      <c r="B11092" s="110"/>
    </row>
    <row r="11093" spans="1:2" ht="12.75">
      <c r="A11093" s="1"/>
      <c r="B11093" s="110"/>
    </row>
    <row r="11094" spans="1:2" ht="12.75">
      <c r="A11094" s="1"/>
      <c r="B11094" s="110"/>
    </row>
    <row r="11095" spans="1:2" ht="12.75">
      <c r="A11095" s="1"/>
      <c r="B11095" s="110"/>
    </row>
    <row r="11096" spans="1:2" ht="12.75">
      <c r="A11096" s="1"/>
      <c r="B11096" s="110"/>
    </row>
    <row r="11097" spans="1:2" ht="12.75">
      <c r="A11097" s="1"/>
      <c r="B11097" s="110"/>
    </row>
    <row r="11098" spans="1:2" ht="12.75">
      <c r="A11098" s="1"/>
      <c r="B11098" s="110"/>
    </row>
    <row r="11099" spans="1:2" ht="12.75">
      <c r="A11099" s="1"/>
      <c r="B11099" s="110"/>
    </row>
    <row r="11100" spans="1:2" ht="12.75">
      <c r="A11100" s="1"/>
      <c r="B11100" s="110"/>
    </row>
    <row r="11101" spans="1:2" ht="12.75">
      <c r="A11101" s="1"/>
      <c r="B11101" s="110"/>
    </row>
    <row r="11102" spans="1:2" ht="12.75">
      <c r="A11102" s="1"/>
      <c r="B11102" s="110"/>
    </row>
    <row r="11103" spans="1:2" ht="12.75">
      <c r="A11103" s="1"/>
      <c r="B11103" s="110"/>
    </row>
    <row r="11104" spans="1:2" ht="12.75">
      <c r="A11104" s="1"/>
      <c r="B11104" s="110"/>
    </row>
    <row r="11105" spans="1:2" ht="12.75">
      <c r="A11105" s="1"/>
      <c r="B11105" s="110"/>
    </row>
    <row r="11106" spans="1:2" ht="12.75">
      <c r="A11106" s="1"/>
      <c r="B11106" s="110"/>
    </row>
    <row r="11107" spans="1:2" ht="12.75">
      <c r="A11107" s="1"/>
      <c r="B11107" s="110"/>
    </row>
    <row r="11108" spans="1:2" ht="12.75">
      <c r="A11108" s="1"/>
      <c r="B11108" s="110"/>
    </row>
    <row r="11109" spans="1:2" ht="12.75">
      <c r="A11109" s="1"/>
      <c r="B11109" s="110"/>
    </row>
    <row r="11110" spans="1:2" ht="12.75">
      <c r="A11110" s="1"/>
      <c r="B11110" s="110"/>
    </row>
    <row r="11111" spans="1:2" ht="12.75">
      <c r="A11111" s="1"/>
      <c r="B11111" s="110"/>
    </row>
    <row r="11112" spans="1:2" ht="12.75">
      <c r="A11112" s="1"/>
      <c r="B11112" s="110"/>
    </row>
    <row r="11113" spans="1:2" ht="12.75">
      <c r="A11113" s="1"/>
      <c r="B11113" s="110"/>
    </row>
    <row r="11114" spans="1:2" ht="12.75">
      <c r="A11114" s="1"/>
      <c r="B11114" s="110"/>
    </row>
    <row r="11115" spans="1:2" ht="12.75">
      <c r="A11115" s="1"/>
      <c r="B11115" s="110"/>
    </row>
    <row r="11116" spans="1:2" ht="12.75">
      <c r="A11116" s="1"/>
      <c r="B11116" s="110"/>
    </row>
    <row r="11117" spans="1:2" ht="12.75">
      <c r="A11117" s="1"/>
      <c r="B11117" s="110"/>
    </row>
    <row r="11118" spans="1:2" ht="12.75">
      <c r="A11118" s="1"/>
      <c r="B11118" s="110"/>
    </row>
    <row r="11119" spans="1:2" ht="12.75">
      <c r="A11119" s="1"/>
      <c r="B11119" s="110"/>
    </row>
    <row r="11120" spans="1:2" ht="12.75">
      <c r="A11120" s="1"/>
      <c r="B11120" s="110"/>
    </row>
    <row r="11121" spans="1:2" ht="12.75">
      <c r="A11121" s="1"/>
      <c r="B11121" s="110"/>
    </row>
    <row r="11122" spans="1:2" ht="12.75">
      <c r="A11122" s="1"/>
      <c r="B11122" s="110"/>
    </row>
    <row r="11123" spans="1:2" ht="12.75">
      <c r="A11123" s="1"/>
      <c r="B11123" s="110"/>
    </row>
    <row r="11124" spans="1:2" ht="12.75">
      <c r="A11124" s="1"/>
      <c r="B11124" s="110"/>
    </row>
    <row r="11125" spans="1:2" ht="12.75">
      <c r="A11125" s="1"/>
      <c r="B11125" s="110"/>
    </row>
    <row r="11126" spans="1:2" ht="12.75">
      <c r="A11126" s="1"/>
      <c r="B11126" s="110"/>
    </row>
    <row r="11127" spans="1:2" ht="12.75">
      <c r="A11127" s="1"/>
      <c r="B11127" s="110"/>
    </row>
    <row r="11128" spans="1:2" ht="12.75">
      <c r="A11128" s="1"/>
      <c r="B11128" s="110"/>
    </row>
    <row r="11129" spans="1:2" ht="12.75">
      <c r="A11129" s="1"/>
      <c r="B11129" s="110"/>
    </row>
    <row r="11130" spans="1:2" ht="12.75">
      <c r="A11130" s="1"/>
      <c r="B11130" s="110"/>
    </row>
    <row r="11131" spans="1:2" ht="12.75">
      <c r="A11131" s="1"/>
      <c r="B11131" s="110"/>
    </row>
    <row r="11132" spans="1:2" ht="12.75">
      <c r="A11132" s="1"/>
      <c r="B11132" s="110"/>
    </row>
    <row r="11133" spans="1:2" ht="12.75">
      <c r="A11133" s="1"/>
      <c r="B11133" s="110"/>
    </row>
    <row r="11134" spans="1:2" ht="12.75">
      <c r="A11134" s="1"/>
      <c r="B11134" s="110"/>
    </row>
    <row r="11135" spans="1:2" ht="12.75">
      <c r="A11135" s="1"/>
      <c r="B11135" s="110"/>
    </row>
    <row r="11136" spans="1:2" ht="12.75">
      <c r="A11136" s="1"/>
      <c r="B11136" s="110"/>
    </row>
    <row r="11137" spans="1:2" ht="12.75">
      <c r="A11137" s="1"/>
      <c r="B11137" s="110"/>
    </row>
    <row r="11138" spans="1:2" ht="12.75">
      <c r="A11138" s="1"/>
      <c r="B11138" s="110"/>
    </row>
    <row r="11139" spans="1:2" ht="12.75">
      <c r="A11139" s="1"/>
      <c r="B11139" s="110"/>
    </row>
    <row r="11140" spans="1:2" ht="12.75">
      <c r="A11140" s="1"/>
      <c r="B11140" s="110"/>
    </row>
    <row r="11141" spans="1:2" ht="12.75">
      <c r="A11141" s="1"/>
      <c r="B11141" s="110"/>
    </row>
    <row r="11142" spans="1:2" ht="12.75">
      <c r="A11142" s="1"/>
      <c r="B11142" s="110"/>
    </row>
    <row r="11143" spans="1:2" ht="12.75">
      <c r="A11143" s="1"/>
      <c r="B11143" s="110"/>
    </row>
    <row r="11144" spans="1:2" ht="12.75">
      <c r="A11144" s="1"/>
      <c r="B11144" s="110"/>
    </row>
    <row r="11145" spans="1:2" ht="12.75">
      <c r="A11145" s="1"/>
      <c r="B11145" s="110"/>
    </row>
    <row r="11146" spans="1:2" ht="12.75">
      <c r="A11146" s="1"/>
      <c r="B11146" s="110"/>
    </row>
    <row r="11147" spans="1:2" ht="12.75">
      <c r="A11147" s="1"/>
      <c r="B11147" s="110"/>
    </row>
    <row r="11148" spans="1:2" ht="12.75">
      <c r="A11148" s="1"/>
      <c r="B11148" s="110"/>
    </row>
    <row r="11149" spans="1:2" ht="12.75">
      <c r="A11149" s="1"/>
      <c r="B11149" s="110"/>
    </row>
    <row r="11150" spans="1:2" ht="12.75">
      <c r="A11150" s="1"/>
      <c r="B11150" s="110"/>
    </row>
    <row r="11151" spans="1:2" ht="12.75">
      <c r="A11151" s="1"/>
      <c r="B11151" s="110"/>
    </row>
    <row r="11152" spans="1:2" ht="12.75">
      <c r="A11152" s="1"/>
      <c r="B11152" s="110"/>
    </row>
    <row r="11153" spans="1:2" ht="12.75">
      <c r="A11153" s="1"/>
      <c r="B11153" s="110"/>
    </row>
    <row r="11154" spans="1:2" ht="12.75">
      <c r="A11154" s="1"/>
      <c r="B11154" s="110"/>
    </row>
    <row r="11155" spans="1:2" ht="12.75">
      <c r="A11155" s="1"/>
      <c r="B11155" s="110"/>
    </row>
    <row r="11156" spans="1:2" ht="12.75">
      <c r="A11156" s="1"/>
      <c r="B11156" s="110"/>
    </row>
    <row r="11157" spans="1:2" ht="12.75">
      <c r="A11157" s="1"/>
      <c r="B11157" s="110"/>
    </row>
    <row r="11158" spans="1:2" ht="12.75">
      <c r="A11158" s="1"/>
      <c r="B11158" s="110"/>
    </row>
    <row r="11159" spans="1:2" ht="12.75">
      <c r="A11159" s="1"/>
      <c r="B11159" s="110"/>
    </row>
    <row r="11160" spans="1:2" ht="12.75">
      <c r="A11160" s="1"/>
      <c r="B11160" s="110"/>
    </row>
    <row r="11161" spans="1:2" ht="12.75">
      <c r="A11161" s="1"/>
      <c r="B11161" s="110"/>
    </row>
    <row r="11162" spans="1:2" ht="12.75">
      <c r="A11162" s="1"/>
      <c r="B11162" s="110"/>
    </row>
    <row r="11163" spans="1:2" ht="12.75">
      <c r="A11163" s="1"/>
      <c r="B11163" s="110"/>
    </row>
    <row r="11164" spans="1:2" ht="12.75">
      <c r="A11164" s="1"/>
      <c r="B11164" s="110"/>
    </row>
    <row r="11165" spans="1:2" ht="12.75">
      <c r="A11165" s="1"/>
      <c r="B11165" s="110"/>
    </row>
    <row r="11166" spans="1:2" ht="12.75">
      <c r="A11166" s="1"/>
      <c r="B11166" s="110"/>
    </row>
    <row r="11167" spans="1:2" ht="12.75">
      <c r="A11167" s="1"/>
      <c r="B11167" s="110"/>
    </row>
    <row r="11168" spans="1:2" ht="12.75">
      <c r="A11168" s="1"/>
      <c r="B11168" s="110"/>
    </row>
    <row r="11169" spans="1:2" ht="12.75">
      <c r="A11169" s="1"/>
      <c r="B11169" s="110"/>
    </row>
    <row r="11170" spans="1:2" ht="12.75">
      <c r="A11170" s="1"/>
      <c r="B11170" s="110"/>
    </row>
    <row r="11171" spans="1:2" ht="12.75">
      <c r="A11171" s="1"/>
      <c r="B11171" s="110"/>
    </row>
    <row r="11172" spans="1:2" ht="12.75">
      <c r="A11172" s="1"/>
      <c r="B11172" s="110"/>
    </row>
    <row r="11173" spans="1:2" ht="12.75">
      <c r="A11173" s="1"/>
      <c r="B11173" s="110"/>
    </row>
    <row r="11174" spans="1:2" ht="12.75">
      <c r="A11174" s="1"/>
      <c r="B11174" s="110"/>
    </row>
    <row r="11175" spans="1:2" ht="12.75">
      <c r="A11175" s="1"/>
      <c r="B11175" s="110"/>
    </row>
    <row r="11176" spans="1:2" ht="12.75">
      <c r="A11176" s="1"/>
      <c r="B11176" s="110"/>
    </row>
    <row r="11177" spans="1:2" ht="12.75">
      <c r="A11177" s="1"/>
      <c r="B11177" s="110"/>
    </row>
    <row r="11178" spans="1:2" ht="12.75">
      <c r="A11178" s="1"/>
      <c r="B11178" s="110"/>
    </row>
    <row r="11179" spans="1:2" ht="12.75">
      <c r="A11179" s="1"/>
      <c r="B11179" s="110"/>
    </row>
    <row r="11180" spans="1:2" ht="12.75">
      <c r="A11180" s="1"/>
      <c r="B11180" s="110"/>
    </row>
    <row r="11181" spans="1:2" ht="12.75">
      <c r="A11181" s="1"/>
      <c r="B11181" s="110"/>
    </row>
    <row r="11182" spans="1:2" ht="12.75">
      <c r="A11182" s="1"/>
      <c r="B11182" s="110"/>
    </row>
    <row r="11183" spans="1:2" ht="12.75">
      <c r="A11183" s="1"/>
      <c r="B11183" s="110"/>
    </row>
    <row r="11184" spans="1:2" ht="12.75">
      <c r="A11184" s="1"/>
      <c r="B11184" s="110"/>
    </row>
    <row r="11185" spans="1:2" ht="12.75">
      <c r="A11185" s="1"/>
      <c r="B11185" s="110"/>
    </row>
    <row r="11186" spans="1:2" ht="12.75">
      <c r="A11186" s="1"/>
      <c r="B11186" s="110"/>
    </row>
    <row r="11187" spans="1:2" ht="12.75">
      <c r="A11187" s="1"/>
      <c r="B11187" s="110"/>
    </row>
    <row r="11188" spans="1:2" ht="12.75">
      <c r="A11188" s="1"/>
      <c r="B11188" s="110"/>
    </row>
    <row r="11189" spans="1:2" ht="12.75">
      <c r="A11189" s="1"/>
      <c r="B11189" s="110"/>
    </row>
    <row r="11190" spans="1:2" ht="12.75">
      <c r="A11190" s="1"/>
      <c r="B11190" s="110"/>
    </row>
    <row r="11191" spans="1:2" ht="12.75">
      <c r="A11191" s="1"/>
      <c r="B11191" s="110"/>
    </row>
    <row r="11192" spans="1:2" ht="12.75">
      <c r="A11192" s="1"/>
      <c r="B11192" s="110"/>
    </row>
    <row r="11193" spans="1:2" ht="12.75">
      <c r="A11193" s="1"/>
      <c r="B11193" s="110"/>
    </row>
    <row r="11194" spans="1:2" ht="12.75">
      <c r="A11194" s="1"/>
      <c r="B11194" s="110"/>
    </row>
    <row r="11195" spans="1:2" ht="12.75">
      <c r="A11195" s="1"/>
      <c r="B11195" s="110"/>
    </row>
    <row r="11196" spans="1:2" ht="12.75">
      <c r="A11196" s="1"/>
      <c r="B11196" s="110"/>
    </row>
    <row r="11197" spans="1:2" ht="12.75">
      <c r="A11197" s="1"/>
      <c r="B11197" s="110"/>
    </row>
    <row r="11198" spans="1:2" ht="12.75">
      <c r="A11198" s="1"/>
      <c r="B11198" s="110"/>
    </row>
    <row r="11199" spans="1:2" ht="12.75">
      <c r="A11199" s="1"/>
      <c r="B11199" s="110"/>
    </row>
    <row r="11200" spans="1:2" ht="12.75">
      <c r="A11200" s="1"/>
      <c r="B11200" s="110"/>
    </row>
    <row r="11201" spans="1:2" ht="12.75">
      <c r="A11201" s="1"/>
      <c r="B11201" s="110"/>
    </row>
    <row r="11202" spans="1:2" ht="12.75">
      <c r="A11202" s="1"/>
      <c r="B11202" s="110"/>
    </row>
    <row r="11203" spans="1:2" ht="12.75">
      <c r="A11203" s="1"/>
      <c r="B11203" s="110"/>
    </row>
    <row r="11204" spans="1:2" ht="12.75">
      <c r="A11204" s="1"/>
      <c r="B11204" s="110"/>
    </row>
    <row r="11205" spans="1:2" ht="12.75">
      <c r="A11205" s="1"/>
      <c r="B11205" s="110"/>
    </row>
    <row r="11206" spans="1:2" ht="12.75">
      <c r="A11206" s="1"/>
      <c r="B11206" s="110"/>
    </row>
    <row r="11207" spans="1:2" ht="12.75">
      <c r="A11207" s="1"/>
      <c r="B11207" s="110"/>
    </row>
    <row r="11208" spans="1:2" ht="12.75">
      <c r="A11208" s="1"/>
      <c r="B11208" s="110"/>
    </row>
    <row r="11209" spans="1:2" ht="12.75">
      <c r="A11209" s="1"/>
      <c r="B11209" s="110"/>
    </row>
    <row r="11210" spans="1:2" ht="12.75">
      <c r="A11210" s="1"/>
      <c r="B11210" s="110"/>
    </row>
    <row r="11211" spans="1:2" ht="12.75">
      <c r="A11211" s="1"/>
      <c r="B11211" s="110"/>
    </row>
    <row r="11212" spans="1:2" ht="12.75">
      <c r="A11212" s="1"/>
      <c r="B11212" s="110"/>
    </row>
    <row r="11213" spans="1:2" ht="12.75">
      <c r="A11213" s="1"/>
      <c r="B11213" s="110"/>
    </row>
    <row r="11214" spans="1:2" ht="12.75">
      <c r="A11214" s="1"/>
      <c r="B11214" s="110"/>
    </row>
    <row r="11215" spans="1:2" ht="12.75">
      <c r="A11215" s="1"/>
      <c r="B11215" s="110"/>
    </row>
    <row r="11216" spans="1:2" ht="12.75">
      <c r="A11216" s="1"/>
      <c r="B11216" s="110"/>
    </row>
    <row r="11217" spans="1:2" ht="12.75">
      <c r="A11217" s="1"/>
      <c r="B11217" s="110"/>
    </row>
    <row r="11218" spans="1:2" ht="12.75">
      <c r="A11218" s="1"/>
      <c r="B11218" s="110"/>
    </row>
    <row r="11219" spans="1:2" ht="12.75">
      <c r="A11219" s="1"/>
      <c r="B11219" s="110"/>
    </row>
    <row r="11220" spans="1:2" ht="12.75">
      <c r="A11220" s="1"/>
      <c r="B11220" s="110"/>
    </row>
    <row r="11221" spans="1:2" ht="12.75">
      <c r="A11221" s="1"/>
      <c r="B11221" s="110"/>
    </row>
    <row r="11222" spans="1:2" ht="12.75">
      <c r="A11222" s="1"/>
      <c r="B11222" s="110"/>
    </row>
    <row r="11223" spans="1:2" ht="12.75">
      <c r="A11223" s="1"/>
      <c r="B11223" s="110"/>
    </row>
    <row r="11224" spans="1:2" ht="12.75">
      <c r="A11224" s="1"/>
      <c r="B11224" s="110"/>
    </row>
    <row r="11225" spans="1:2" ht="12.75">
      <c r="A11225" s="1"/>
      <c r="B11225" s="110"/>
    </row>
    <row r="11226" spans="1:2" ht="12.75">
      <c r="A11226" s="1"/>
      <c r="B11226" s="110"/>
    </row>
    <row r="11227" spans="1:2" ht="12.75">
      <c r="A11227" s="1"/>
      <c r="B11227" s="110"/>
    </row>
    <row r="11228" spans="1:2" ht="12.75">
      <c r="A11228" s="1"/>
      <c r="B11228" s="110"/>
    </row>
    <row r="11229" spans="1:2" ht="12.75">
      <c r="A11229" s="1"/>
      <c r="B11229" s="110"/>
    </row>
    <row r="11230" spans="1:2" ht="12.75">
      <c r="A11230" s="1"/>
      <c r="B11230" s="110"/>
    </row>
    <row r="11231" spans="1:2" ht="12.75">
      <c r="A11231" s="1"/>
      <c r="B11231" s="110"/>
    </row>
    <row r="11232" spans="1:2" ht="12.75">
      <c r="A11232" s="1"/>
      <c r="B11232" s="110"/>
    </row>
    <row r="11233" spans="1:2" ht="12.75">
      <c r="A11233" s="1"/>
      <c r="B11233" s="110"/>
    </row>
    <row r="11234" spans="1:2" ht="12.75">
      <c r="A11234" s="1"/>
      <c r="B11234" s="110"/>
    </row>
    <row r="11235" spans="1:2" ht="12.75">
      <c r="A11235" s="1"/>
      <c r="B11235" s="110"/>
    </row>
    <row r="11236" spans="1:2" ht="12.75">
      <c r="A11236" s="1"/>
      <c r="B11236" s="110"/>
    </row>
    <row r="11237" spans="1:2" ht="12.75">
      <c r="A11237" s="1"/>
      <c r="B11237" s="110"/>
    </row>
    <row r="11238" spans="1:2" ht="12.75">
      <c r="A11238" s="1"/>
      <c r="B11238" s="110"/>
    </row>
    <row r="11239" spans="1:2" ht="12.75">
      <c r="A11239" s="1"/>
      <c r="B11239" s="110"/>
    </row>
    <row r="11240" spans="1:2" ht="12.75">
      <c r="A11240" s="1"/>
      <c r="B11240" s="110"/>
    </row>
    <row r="11241" spans="1:2" ht="12.75">
      <c r="A11241" s="1"/>
      <c r="B11241" s="110"/>
    </row>
    <row r="11242" spans="1:2" ht="12.75">
      <c r="A11242" s="1"/>
      <c r="B11242" s="110"/>
    </row>
    <row r="11243" spans="1:2" ht="12.75">
      <c r="A11243" s="1"/>
      <c r="B11243" s="110"/>
    </row>
    <row r="11244" spans="1:2" ht="12.75">
      <c r="A11244" s="1"/>
      <c r="B11244" s="110"/>
    </row>
    <row r="11245" spans="1:2" ht="12.75">
      <c r="A11245" s="1"/>
      <c r="B11245" s="110"/>
    </row>
    <row r="11246" spans="1:2" ht="12.75">
      <c r="A11246" s="1"/>
      <c r="B11246" s="110"/>
    </row>
    <row r="11247" spans="1:2" ht="12.75">
      <c r="A11247" s="1"/>
      <c r="B11247" s="110"/>
    </row>
    <row r="11248" spans="1:2" ht="12.75">
      <c r="A11248" s="1"/>
      <c r="B11248" s="110"/>
    </row>
    <row r="11249" spans="1:2" ht="12.75">
      <c r="A11249" s="1"/>
      <c r="B11249" s="110"/>
    </row>
    <row r="11250" spans="1:2" ht="12.75">
      <c r="A11250" s="1"/>
      <c r="B11250" s="110"/>
    </row>
    <row r="11251" spans="1:2" ht="12.75">
      <c r="A11251" s="1"/>
      <c r="B11251" s="110"/>
    </row>
    <row r="11252" spans="1:2" ht="12.75">
      <c r="A11252" s="1"/>
      <c r="B11252" s="110"/>
    </row>
    <row r="11253" spans="1:2" ht="12.75">
      <c r="A11253" s="1"/>
      <c r="B11253" s="110"/>
    </row>
    <row r="11254" spans="1:2" ht="12.75">
      <c r="A11254" s="1"/>
      <c r="B11254" s="110"/>
    </row>
    <row r="11255" spans="1:2" ht="12.75">
      <c r="A11255" s="1"/>
      <c r="B11255" s="110"/>
    </row>
    <row r="11256" spans="1:2" ht="12.75">
      <c r="A11256" s="1"/>
      <c r="B11256" s="110"/>
    </row>
    <row r="11257" spans="1:2" ht="12.75">
      <c r="A11257" s="1"/>
      <c r="B11257" s="110"/>
    </row>
    <row r="11258" spans="1:2" ht="12.75">
      <c r="A11258" s="1"/>
      <c r="B11258" s="110"/>
    </row>
    <row r="11259" spans="1:2" ht="12.75">
      <c r="A11259" s="1"/>
      <c r="B11259" s="110"/>
    </row>
    <row r="11260" spans="1:2" ht="12.75">
      <c r="A11260" s="1"/>
      <c r="B11260" s="110"/>
    </row>
    <row r="11261" spans="1:2" ht="12.75">
      <c r="A11261" s="1"/>
      <c r="B11261" s="110"/>
    </row>
    <row r="11262" spans="1:2" ht="12.75">
      <c r="A11262" s="1"/>
      <c r="B11262" s="110"/>
    </row>
    <row r="11263" spans="1:2" ht="12.75">
      <c r="A11263" s="1"/>
      <c r="B11263" s="110"/>
    </row>
    <row r="11264" spans="1:2" ht="12.75">
      <c r="A11264" s="1"/>
      <c r="B11264" s="110"/>
    </row>
    <row r="11265" spans="1:2" ht="12.75">
      <c r="A11265" s="1"/>
      <c r="B11265" s="110"/>
    </row>
    <row r="11266" spans="1:2" ht="12.75">
      <c r="A11266" s="1"/>
      <c r="B11266" s="110"/>
    </row>
    <row r="11267" spans="1:2" ht="12.75">
      <c r="A11267" s="1"/>
      <c r="B11267" s="110"/>
    </row>
    <row r="11268" spans="1:2" ht="12.75">
      <c r="A11268" s="1"/>
      <c r="B11268" s="110"/>
    </row>
    <row r="11269" spans="1:2" ht="12.75">
      <c r="A11269" s="1"/>
      <c r="B11269" s="110"/>
    </row>
    <row r="11270" spans="1:2" ht="12.75">
      <c r="A11270" s="1"/>
      <c r="B11270" s="110"/>
    </row>
    <row r="11271" spans="1:2" ht="12.75">
      <c r="A11271" s="1"/>
      <c r="B11271" s="110"/>
    </row>
    <row r="11272" spans="1:2" ht="12.75">
      <c r="A11272" s="1"/>
      <c r="B11272" s="110"/>
    </row>
    <row r="11273" spans="1:2" ht="12.75">
      <c r="A11273" s="1"/>
      <c r="B11273" s="110"/>
    </row>
    <row r="11274" spans="1:2" ht="12.75">
      <c r="A11274" s="1"/>
      <c r="B11274" s="110"/>
    </row>
    <row r="11275" spans="1:2" ht="12.75">
      <c r="A11275" s="1"/>
      <c r="B11275" s="110"/>
    </row>
    <row r="11276" spans="1:2" ht="12.75">
      <c r="A11276" s="1"/>
      <c r="B11276" s="110"/>
    </row>
    <row r="11277" spans="1:2" ht="12.75">
      <c r="A11277" s="1"/>
      <c r="B11277" s="110"/>
    </row>
    <row r="11278" spans="1:2" ht="12.75">
      <c r="A11278" s="1"/>
      <c r="B11278" s="110"/>
    </row>
    <row r="11279" spans="1:2" ht="12.75">
      <c r="A11279" s="1"/>
      <c r="B11279" s="110"/>
    </row>
    <row r="11280" spans="1:2" ht="12.75">
      <c r="A11280" s="1"/>
      <c r="B11280" s="110"/>
    </row>
    <row r="11281" spans="1:2" ht="12.75">
      <c r="A11281" s="1"/>
      <c r="B11281" s="110"/>
    </row>
    <row r="11282" spans="1:2" ht="12.75">
      <c r="A11282" s="1"/>
      <c r="B11282" s="110"/>
    </row>
    <row r="11283" spans="1:2" ht="12.75">
      <c r="A11283" s="1"/>
      <c r="B11283" s="110"/>
    </row>
    <row r="11284" spans="1:2" ht="12.75">
      <c r="A11284" s="1"/>
      <c r="B11284" s="110"/>
    </row>
    <row r="11285" spans="1:2" ht="12.75">
      <c r="A11285" s="1"/>
      <c r="B11285" s="110"/>
    </row>
    <row r="11286" spans="1:2" ht="12.75">
      <c r="A11286" s="1"/>
      <c r="B11286" s="110"/>
    </row>
    <row r="11287" spans="1:2" ht="12.75">
      <c r="A11287" s="1"/>
      <c r="B11287" s="110"/>
    </row>
    <row r="11288" spans="1:2" ht="12.75">
      <c r="A11288" s="1"/>
      <c r="B11288" s="110"/>
    </row>
    <row r="11289" spans="1:2" ht="12.75">
      <c r="A11289" s="1"/>
      <c r="B11289" s="110"/>
    </row>
    <row r="11290" spans="1:2" ht="12.75">
      <c r="A11290" s="1"/>
      <c r="B11290" s="110"/>
    </row>
    <row r="11291" spans="1:2" ht="12.75">
      <c r="A11291" s="1"/>
      <c r="B11291" s="110"/>
    </row>
    <row r="11292" spans="1:2" ht="12.75">
      <c r="A11292" s="1"/>
      <c r="B11292" s="110"/>
    </row>
    <row r="11293" spans="1:2" ht="12.75">
      <c r="A11293" s="1"/>
      <c r="B11293" s="110"/>
    </row>
    <row r="11294" spans="1:2" ht="12.75">
      <c r="A11294" s="1"/>
      <c r="B11294" s="110"/>
    </row>
    <row r="11295" spans="1:2" ht="12.75">
      <c r="A11295" s="1"/>
      <c r="B11295" s="110"/>
    </row>
    <row r="11296" spans="1:2" ht="12.75">
      <c r="A11296" s="1"/>
      <c r="B11296" s="110"/>
    </row>
    <row r="11297" spans="1:2" ht="12.75">
      <c r="A11297" s="1"/>
      <c r="B11297" s="110"/>
    </row>
    <row r="11298" spans="1:2" ht="12.75">
      <c r="A11298" s="1"/>
      <c r="B11298" s="110"/>
    </row>
    <row r="11299" spans="1:2" ht="12.75">
      <c r="A11299" s="1"/>
      <c r="B11299" s="110"/>
    </row>
    <row r="11300" spans="1:2" ht="12.75">
      <c r="A11300" s="1"/>
      <c r="B11300" s="110"/>
    </row>
    <row r="11301" spans="1:2" ht="12.75">
      <c r="A11301" s="1"/>
      <c r="B11301" s="110"/>
    </row>
    <row r="11302" spans="1:2" ht="12.75">
      <c r="A11302" s="1"/>
      <c r="B11302" s="110"/>
    </row>
    <row r="11303" spans="1:2" ht="12.75">
      <c r="A11303" s="1"/>
      <c r="B11303" s="110"/>
    </row>
    <row r="11304" spans="1:2" ht="12.75">
      <c r="A11304" s="1"/>
      <c r="B11304" s="110"/>
    </row>
    <row r="11305" spans="1:2" ht="12.75">
      <c r="A11305" s="1"/>
      <c r="B11305" s="110"/>
    </row>
    <row r="11306" spans="1:2" ht="12.75">
      <c r="A11306" s="1"/>
      <c r="B11306" s="110"/>
    </row>
    <row r="11307" spans="1:2" ht="12.75">
      <c r="A11307" s="1"/>
      <c r="B11307" s="110"/>
    </row>
    <row r="11308" spans="1:2" ht="12.75">
      <c r="A11308" s="1"/>
      <c r="B11308" s="110"/>
    </row>
    <row r="11309" spans="1:2" ht="12.75">
      <c r="A11309" s="1"/>
      <c r="B11309" s="110"/>
    </row>
    <row r="11310" spans="1:2" ht="12.75">
      <c r="A11310" s="1"/>
      <c r="B11310" s="110"/>
    </row>
    <row r="11311" spans="1:2" ht="12.75">
      <c r="A11311" s="1"/>
      <c r="B11311" s="110"/>
    </row>
    <row r="11312" spans="1:2" ht="12.75">
      <c r="A11312" s="1"/>
      <c r="B11312" s="110"/>
    </row>
    <row r="11313" spans="1:2" ht="12.75">
      <c r="A11313" s="1"/>
      <c r="B11313" s="110"/>
    </row>
    <row r="11314" spans="1:2" ht="12.75">
      <c r="A11314" s="1"/>
      <c r="B11314" s="110"/>
    </row>
    <row r="11315" spans="1:2" ht="12.75">
      <c r="A11315" s="1"/>
      <c r="B11315" s="110"/>
    </row>
    <row r="11316" spans="1:2" ht="12.75">
      <c r="A11316" s="1"/>
      <c r="B11316" s="110"/>
    </row>
    <row r="11317" spans="1:2" ht="12.75">
      <c r="A11317" s="1"/>
      <c r="B11317" s="110"/>
    </row>
    <row r="11318" spans="1:2" ht="12.75">
      <c r="A11318" s="1"/>
      <c r="B11318" s="110"/>
    </row>
    <row r="11319" spans="1:2" ht="12.75">
      <c r="A11319" s="1"/>
      <c r="B11319" s="110"/>
    </row>
    <row r="11320" spans="1:2" ht="12.75">
      <c r="A11320" s="1"/>
      <c r="B11320" s="110"/>
    </row>
    <row r="11321" spans="1:2" ht="12.75">
      <c r="A11321" s="1"/>
      <c r="B11321" s="110"/>
    </row>
    <row r="11322" spans="1:2" ht="12.75">
      <c r="A11322" s="1"/>
      <c r="B11322" s="110"/>
    </row>
    <row r="11323" spans="1:2" ht="12.75">
      <c r="A11323" s="1"/>
      <c r="B11323" s="110"/>
    </row>
    <row r="11324" spans="1:2" ht="12.75">
      <c r="A11324" s="1"/>
      <c r="B11324" s="110"/>
    </row>
    <row r="11325" spans="1:2" ht="12.75">
      <c r="A11325" s="1"/>
      <c r="B11325" s="110"/>
    </row>
    <row r="11326" spans="1:2" ht="12.75">
      <c r="A11326" s="1"/>
      <c r="B11326" s="110"/>
    </row>
    <row r="11327" spans="1:2" ht="12.75">
      <c r="A11327" s="1"/>
      <c r="B11327" s="110"/>
    </row>
    <row r="11328" spans="1:2" ht="12.75">
      <c r="A11328" s="1"/>
      <c r="B11328" s="110"/>
    </row>
    <row r="11329" spans="1:2" ht="12.75">
      <c r="A11329" s="1"/>
      <c r="B11329" s="110"/>
    </row>
    <row r="11330" spans="1:2" ht="12.75">
      <c r="A11330" s="1"/>
      <c r="B11330" s="110"/>
    </row>
    <row r="11331" spans="1:2" ht="12.75">
      <c r="A11331" s="1"/>
      <c r="B11331" s="110"/>
    </row>
    <row r="11332" spans="1:2" ht="12.75">
      <c r="A11332" s="1"/>
      <c r="B11332" s="110"/>
    </row>
    <row r="11333" spans="1:2" ht="12.75">
      <c r="A11333" s="1"/>
      <c r="B11333" s="110"/>
    </row>
    <row r="11334" spans="1:2" ht="12.75">
      <c r="A11334" s="1"/>
      <c r="B11334" s="110"/>
    </row>
    <row r="11335" spans="1:2" ht="12.75">
      <c r="A11335" s="1"/>
      <c r="B11335" s="110"/>
    </row>
    <row r="11336" spans="1:2" ht="12.75">
      <c r="A11336" s="1"/>
      <c r="B11336" s="110"/>
    </row>
    <row r="11337" spans="1:2" ht="12.75">
      <c r="A11337" s="1"/>
      <c r="B11337" s="110"/>
    </row>
    <row r="11338" spans="1:2" ht="12.75">
      <c r="A11338" s="1"/>
      <c r="B11338" s="110"/>
    </row>
    <row r="11339" spans="1:2" ht="12.75">
      <c r="A11339" s="1"/>
      <c r="B11339" s="110"/>
    </row>
    <row r="11340" spans="1:2" ht="12.75">
      <c r="A11340" s="1"/>
      <c r="B11340" s="110"/>
    </row>
    <row r="11341" spans="1:2" ht="12.75">
      <c r="A11341" s="1"/>
      <c r="B11341" s="110"/>
    </row>
    <row r="11342" spans="1:2" ht="12.75">
      <c r="A11342" s="1"/>
      <c r="B11342" s="110"/>
    </row>
    <row r="11343" spans="1:2" ht="12.75">
      <c r="A11343" s="1"/>
      <c r="B11343" s="110"/>
    </row>
    <row r="11344" spans="1:2" ht="12.75">
      <c r="A11344" s="1"/>
      <c r="B11344" s="110"/>
    </row>
    <row r="11345" spans="1:2" ht="12.75">
      <c r="A11345" s="1"/>
      <c r="B11345" s="110"/>
    </row>
    <row r="11346" spans="1:2" ht="12.75">
      <c r="A11346" s="1"/>
      <c r="B11346" s="110"/>
    </row>
    <row r="11347" spans="1:2" ht="12.75">
      <c r="A11347" s="1"/>
      <c r="B11347" s="110"/>
    </row>
    <row r="11348" spans="1:2" ht="12.75">
      <c r="A11348" s="1"/>
      <c r="B11348" s="110"/>
    </row>
    <row r="11349" spans="1:2" ht="12.75">
      <c r="A11349" s="1"/>
      <c r="B11349" s="110"/>
    </row>
    <row r="11350" spans="1:2" ht="12.75">
      <c r="A11350" s="1"/>
      <c r="B11350" s="110"/>
    </row>
    <row r="11351" spans="1:2" ht="12.75">
      <c r="A11351" s="1"/>
      <c r="B11351" s="110"/>
    </row>
    <row r="11352" spans="1:2" ht="12.75">
      <c r="A11352" s="1"/>
      <c r="B11352" s="110"/>
    </row>
    <row r="11353" spans="1:2" ht="12.75">
      <c r="A11353" s="1"/>
      <c r="B11353" s="110"/>
    </row>
    <row r="11354" spans="1:2" ht="12.75">
      <c r="A11354" s="1"/>
      <c r="B11354" s="110"/>
    </row>
    <row r="11355" spans="1:2" ht="12.75">
      <c r="A11355" s="1"/>
      <c r="B11355" s="110"/>
    </row>
    <row r="11356" spans="1:2" ht="12.75">
      <c r="A11356" s="1"/>
      <c r="B11356" s="110"/>
    </row>
    <row r="11357" spans="1:2" ht="12.75">
      <c r="A11357" s="1"/>
      <c r="B11357" s="110"/>
    </row>
    <row r="11358" spans="1:2" ht="12.75">
      <c r="A11358" s="1"/>
      <c r="B11358" s="110"/>
    </row>
    <row r="11359" spans="1:2" ht="12.75">
      <c r="A11359" s="1"/>
      <c r="B11359" s="110"/>
    </row>
    <row r="11360" spans="1:2" ht="12.75">
      <c r="A11360" s="1"/>
      <c r="B11360" s="110"/>
    </row>
    <row r="11361" spans="1:2" ht="12.75">
      <c r="A11361" s="1"/>
      <c r="B11361" s="110"/>
    </row>
    <row r="11362" spans="1:2" ht="12.75">
      <c r="A11362" s="1"/>
      <c r="B11362" s="110"/>
    </row>
    <row r="11363" spans="1:2" ht="12.75">
      <c r="A11363" s="1"/>
      <c r="B11363" s="110"/>
    </row>
    <row r="11364" spans="1:2" ht="12.75">
      <c r="A11364" s="1"/>
      <c r="B11364" s="110"/>
    </row>
    <row r="11365" spans="1:2" ht="12.75">
      <c r="A11365" s="1"/>
      <c r="B11365" s="110"/>
    </row>
    <row r="11366" spans="1:2" ht="12.75">
      <c r="A11366" s="1"/>
      <c r="B11366" s="110"/>
    </row>
    <row r="11367" spans="1:2" ht="12.75">
      <c r="A11367" s="1"/>
      <c r="B11367" s="110"/>
    </row>
    <row r="11368" spans="1:2" ht="12.75">
      <c r="A11368" s="1"/>
      <c r="B11368" s="110"/>
    </row>
    <row r="11369" spans="1:2" ht="12.75">
      <c r="A11369" s="1"/>
      <c r="B11369" s="110"/>
    </row>
    <row r="11370" spans="1:2" ht="12.75">
      <c r="A11370" s="1"/>
      <c r="B11370" s="110"/>
    </row>
    <row r="11371" spans="1:2" ht="12.75">
      <c r="A11371" s="1"/>
      <c r="B11371" s="110"/>
    </row>
    <row r="11372" spans="1:2" ht="12.75">
      <c r="A11372" s="1"/>
      <c r="B11372" s="110"/>
    </row>
    <row r="11373" spans="1:2" ht="12.75">
      <c r="A11373" s="1"/>
      <c r="B11373" s="110"/>
    </row>
    <row r="11374" spans="1:2" ht="12.75">
      <c r="A11374" s="1"/>
      <c r="B11374" s="110"/>
    </row>
    <row r="11375" spans="1:2" ht="12.75">
      <c r="A11375" s="1"/>
      <c r="B11375" s="110"/>
    </row>
    <row r="11376" spans="1:2" ht="12.75">
      <c r="A11376" s="1"/>
      <c r="B11376" s="110"/>
    </row>
    <row r="11377" spans="1:2" ht="12.75">
      <c r="A11377" s="1"/>
      <c r="B11377" s="110"/>
    </row>
    <row r="11378" spans="1:2" ht="12.75">
      <c r="A11378" s="1"/>
      <c r="B11378" s="110"/>
    </row>
    <row r="11379" spans="1:2" ht="12.75">
      <c r="A11379" s="1"/>
      <c r="B11379" s="110"/>
    </row>
    <row r="11380" spans="1:2" ht="12.75">
      <c r="A11380" s="1"/>
      <c r="B11380" s="110"/>
    </row>
    <row r="11381" spans="1:2" ht="12.75">
      <c r="A11381" s="1"/>
      <c r="B11381" s="110"/>
    </row>
    <row r="11382" spans="1:2" ht="12.75">
      <c r="A11382" s="1"/>
      <c r="B11382" s="110"/>
    </row>
    <row r="11383" spans="1:2" ht="12.75">
      <c r="A11383" s="1"/>
      <c r="B11383" s="110"/>
    </row>
    <row r="11384" spans="1:2" ht="12.75">
      <c r="A11384" s="1"/>
      <c r="B11384" s="110"/>
    </row>
    <row r="11385" spans="1:2" ht="12.75">
      <c r="A11385" s="1"/>
      <c r="B11385" s="110"/>
    </row>
    <row r="11386" spans="1:2" ht="12.75">
      <c r="A11386" s="1"/>
      <c r="B11386" s="110"/>
    </row>
    <row r="11387" spans="1:2" ht="12.75">
      <c r="A11387" s="1"/>
      <c r="B11387" s="110"/>
    </row>
    <row r="11388" spans="1:2" ht="12.75">
      <c r="A11388" s="1"/>
      <c r="B11388" s="110"/>
    </row>
    <row r="11389" spans="1:2" ht="12.75">
      <c r="A11389" s="1"/>
      <c r="B11389" s="110"/>
    </row>
    <row r="11390" spans="1:2" ht="12.75">
      <c r="A11390" s="1"/>
      <c r="B11390" s="110"/>
    </row>
    <row r="11391" spans="1:2" ht="12.75">
      <c r="A11391" s="1"/>
      <c r="B11391" s="110"/>
    </row>
    <row r="11392" spans="1:2" ht="12.75">
      <c r="A11392" s="1"/>
      <c r="B11392" s="110"/>
    </row>
    <row r="11393" spans="1:2" ht="12.75">
      <c r="A11393" s="1"/>
      <c r="B11393" s="110"/>
    </row>
    <row r="11394" spans="1:2" ht="12.75">
      <c r="A11394" s="1"/>
      <c r="B11394" s="110"/>
    </row>
    <row r="11395" spans="1:2" ht="12.75">
      <c r="A11395" s="1"/>
      <c r="B11395" s="110"/>
    </row>
    <row r="11396" spans="1:2" ht="12.75">
      <c r="A11396" s="1"/>
      <c r="B11396" s="110"/>
    </row>
    <row r="11397" spans="1:2" ht="12.75">
      <c r="A11397" s="1"/>
      <c r="B11397" s="110"/>
    </row>
    <row r="11398" spans="1:2" ht="12.75">
      <c r="A11398" s="1"/>
      <c r="B11398" s="110"/>
    </row>
    <row r="11399" spans="1:2" ht="12.75">
      <c r="A11399" s="1"/>
      <c r="B11399" s="110"/>
    </row>
    <row r="11400" spans="1:2" ht="12.75">
      <c r="A11400" s="1"/>
      <c r="B11400" s="110"/>
    </row>
    <row r="11401" spans="1:2" ht="12.75">
      <c r="A11401" s="1"/>
      <c r="B11401" s="110"/>
    </row>
    <row r="11402" spans="1:2" ht="12.75">
      <c r="A11402" s="1"/>
      <c r="B11402" s="110"/>
    </row>
    <row r="11403" spans="1:2" ht="12.75">
      <c r="A11403" s="1"/>
      <c r="B11403" s="110"/>
    </row>
    <row r="11404" spans="1:2" ht="12.75">
      <c r="A11404" s="1"/>
      <c r="B11404" s="110"/>
    </row>
    <row r="11405" spans="1:2" ht="12.75">
      <c r="A11405" s="1"/>
      <c r="B11405" s="110"/>
    </row>
    <row r="11406" spans="1:2" ht="12.75">
      <c r="A11406" s="1"/>
      <c r="B11406" s="110"/>
    </row>
    <row r="11407" spans="1:2" ht="12.75">
      <c r="A11407" s="1"/>
      <c r="B11407" s="110"/>
    </row>
    <row r="11408" spans="1:2" ht="12.75">
      <c r="A11408" s="1"/>
      <c r="B11408" s="110"/>
    </row>
    <row r="11409" spans="1:2" ht="12.75">
      <c r="A11409" s="1"/>
      <c r="B11409" s="110"/>
    </row>
    <row r="11410" spans="1:2" ht="12.75">
      <c r="A11410" s="1"/>
      <c r="B11410" s="110"/>
    </row>
    <row r="11411" spans="1:2" ht="12.75">
      <c r="A11411" s="1"/>
      <c r="B11411" s="110"/>
    </row>
    <row r="11412" spans="1:2" ht="12.75">
      <c r="A11412" s="1"/>
      <c r="B11412" s="110"/>
    </row>
    <row r="11413" spans="1:2" ht="12.75">
      <c r="A11413" s="1"/>
      <c r="B11413" s="110"/>
    </row>
    <row r="11414" spans="1:2" ht="12.75">
      <c r="A11414" s="1"/>
      <c r="B11414" s="110"/>
    </row>
    <row r="11415" spans="1:2" ht="12.75">
      <c r="A11415" s="1"/>
      <c r="B11415" s="110"/>
    </row>
    <row r="11416" spans="1:2" ht="12.75">
      <c r="A11416" s="1"/>
      <c r="B11416" s="110"/>
    </row>
    <row r="11417" spans="1:2" ht="12.75">
      <c r="A11417" s="1"/>
      <c r="B11417" s="110"/>
    </row>
    <row r="11418" spans="1:2" ht="12.75">
      <c r="A11418" s="1"/>
      <c r="B11418" s="110"/>
    </row>
    <row r="11419" spans="1:2" ht="12.75">
      <c r="A11419" s="1"/>
      <c r="B11419" s="110"/>
    </row>
    <row r="11420" spans="1:2" ht="12.75">
      <c r="A11420" s="1"/>
      <c r="B11420" s="110"/>
    </row>
    <row r="11421" spans="1:2" ht="12.75">
      <c r="A11421" s="1"/>
      <c r="B11421" s="110"/>
    </row>
    <row r="11422" spans="1:2" ht="12.75">
      <c r="A11422" s="1"/>
      <c r="B11422" s="110"/>
    </row>
    <row r="11423" spans="1:2" ht="12.75">
      <c r="A11423" s="1"/>
      <c r="B11423" s="110"/>
    </row>
    <row r="11424" spans="1:2" ht="12.75">
      <c r="A11424" s="1"/>
      <c r="B11424" s="110"/>
    </row>
    <row r="11425" spans="1:2" ht="12.75">
      <c r="A11425" s="1"/>
      <c r="B11425" s="110"/>
    </row>
    <row r="11426" spans="1:2" ht="12.75">
      <c r="A11426" s="1"/>
      <c r="B11426" s="110"/>
    </row>
    <row r="11427" spans="1:2" ht="12.75">
      <c r="A11427" s="1"/>
      <c r="B11427" s="110"/>
    </row>
    <row r="11428" spans="1:2" ht="12.75">
      <c r="A11428" s="1"/>
      <c r="B11428" s="110"/>
    </row>
    <row r="11429" spans="1:2" ht="12.75">
      <c r="A11429" s="1"/>
      <c r="B11429" s="110"/>
    </row>
    <row r="11430" spans="1:2" ht="12.75">
      <c r="A11430" s="1"/>
      <c r="B11430" s="110"/>
    </row>
    <row r="11431" spans="1:2" ht="12.75">
      <c r="A11431" s="1"/>
      <c r="B11431" s="110"/>
    </row>
    <row r="11432" spans="1:2" ht="12.75">
      <c r="A11432" s="1"/>
      <c r="B11432" s="110"/>
    </row>
    <row r="11433" spans="1:2" ht="12.75">
      <c r="A11433" s="1"/>
      <c r="B11433" s="110"/>
    </row>
    <row r="11434" spans="1:2" ht="12.75">
      <c r="A11434" s="1"/>
      <c r="B11434" s="110"/>
    </row>
    <row r="11435" spans="1:2" ht="12.75">
      <c r="A11435" s="1"/>
      <c r="B11435" s="110"/>
    </row>
    <row r="11436" spans="1:2" ht="12.75">
      <c r="A11436" s="1"/>
      <c r="B11436" s="110"/>
    </row>
    <row r="11437" spans="1:2" ht="12.75">
      <c r="A11437" s="1"/>
      <c r="B11437" s="110"/>
    </row>
    <row r="11438" spans="1:2" ht="12.75">
      <c r="A11438" s="1"/>
      <c r="B11438" s="110"/>
    </row>
    <row r="11439" spans="1:2" ht="12.75">
      <c r="A11439" s="1"/>
      <c r="B11439" s="110"/>
    </row>
    <row r="11440" spans="1:2" ht="12.75">
      <c r="A11440" s="1"/>
      <c r="B11440" s="110"/>
    </row>
    <row r="11441" spans="1:2" ht="12.75">
      <c r="A11441" s="1"/>
      <c r="B11441" s="110"/>
    </row>
    <row r="11442" spans="1:2" ht="12.75">
      <c r="A11442" s="1"/>
      <c r="B11442" s="110"/>
    </row>
    <row r="11443" spans="1:2" ht="12.75">
      <c r="A11443" s="1"/>
      <c r="B11443" s="110"/>
    </row>
    <row r="11444" spans="1:2" ht="12.75">
      <c r="A11444" s="1"/>
      <c r="B11444" s="110"/>
    </row>
    <row r="11445" spans="1:2" ht="12.75">
      <c r="A11445" s="1"/>
      <c r="B11445" s="110"/>
    </row>
    <row r="11446" spans="1:2" ht="12.75">
      <c r="A11446" s="1"/>
      <c r="B11446" s="110"/>
    </row>
    <row r="11447" spans="1:2" ht="12.75">
      <c r="A11447" s="1"/>
      <c r="B11447" s="110"/>
    </row>
    <row r="11448" spans="1:2" ht="12.75">
      <c r="A11448" s="1"/>
      <c r="B11448" s="110"/>
    </row>
    <row r="11449" spans="1:2" ht="12.75">
      <c r="A11449" s="1"/>
      <c r="B11449" s="110"/>
    </row>
    <row r="11450" spans="1:2" ht="12.75">
      <c r="A11450" s="1"/>
      <c r="B11450" s="110"/>
    </row>
    <row r="11451" spans="1:2" ht="12.75">
      <c r="A11451" s="1"/>
      <c r="B11451" s="110"/>
    </row>
    <row r="11452" spans="1:2" ht="12.75">
      <c r="A11452" s="1"/>
      <c r="B11452" s="110"/>
    </row>
    <row r="11453" spans="1:2" ht="12.75">
      <c r="A11453" s="1"/>
      <c r="B11453" s="110"/>
    </row>
    <row r="11454" spans="1:2" ht="12.75">
      <c r="A11454" s="1"/>
      <c r="B11454" s="110"/>
    </row>
    <row r="11455" spans="1:2" ht="12.75">
      <c r="A11455" s="1"/>
      <c r="B11455" s="110"/>
    </row>
    <row r="11456" spans="1:2" ht="12.75">
      <c r="A11456" s="1"/>
      <c r="B11456" s="110"/>
    </row>
    <row r="11457" spans="1:2" ht="12.75">
      <c r="A11457" s="1"/>
      <c r="B11457" s="110"/>
    </row>
    <row r="11458" spans="1:2" ht="12.75">
      <c r="A11458" s="1"/>
      <c r="B11458" s="110"/>
    </row>
    <row r="11459" spans="1:2" ht="12.75">
      <c r="A11459" s="1"/>
      <c r="B11459" s="110"/>
    </row>
    <row r="11460" spans="1:2" ht="12.75">
      <c r="A11460" s="1"/>
      <c r="B11460" s="110"/>
    </row>
    <row r="11461" spans="1:2" ht="12.75">
      <c r="A11461" s="1"/>
      <c r="B11461" s="110"/>
    </row>
    <row r="11462" spans="1:2" ht="12.75">
      <c r="A11462" s="1"/>
      <c r="B11462" s="110"/>
    </row>
    <row r="11463" spans="1:2" ht="12.75">
      <c r="A11463" s="1"/>
      <c r="B11463" s="110"/>
    </row>
    <row r="11464" spans="1:2" ht="12.75">
      <c r="A11464" s="1"/>
      <c r="B11464" s="110"/>
    </row>
    <row r="11465" spans="1:2" ht="12.75">
      <c r="A11465" s="1"/>
      <c r="B11465" s="110"/>
    </row>
    <row r="11466" spans="1:2" ht="12.75">
      <c r="A11466" s="1"/>
      <c r="B11466" s="110"/>
    </row>
    <row r="11467" spans="1:2" ht="12.75">
      <c r="A11467" s="1"/>
      <c r="B11467" s="110"/>
    </row>
    <row r="11468" spans="1:2" ht="12.75">
      <c r="A11468" s="1"/>
      <c r="B11468" s="110"/>
    </row>
    <row r="11469" spans="1:2" ht="12.75">
      <c r="A11469" s="1"/>
      <c r="B11469" s="110"/>
    </row>
    <row r="11470" spans="1:2" ht="12.75">
      <c r="A11470" s="1"/>
      <c r="B11470" s="110"/>
    </row>
    <row r="11471" spans="1:2" ht="12.75">
      <c r="A11471" s="1"/>
      <c r="B11471" s="110"/>
    </row>
    <row r="11472" spans="1:2" ht="12.75">
      <c r="A11472" s="1"/>
      <c r="B11472" s="110"/>
    </row>
    <row r="11473" spans="1:2" ht="12.75">
      <c r="A11473" s="1"/>
      <c r="B11473" s="110"/>
    </row>
    <row r="11474" spans="1:2" ht="12.75">
      <c r="A11474" s="1"/>
      <c r="B11474" s="110"/>
    </row>
    <row r="11475" spans="1:2" ht="12.75">
      <c r="A11475" s="1"/>
      <c r="B11475" s="110"/>
    </row>
    <row r="11476" spans="1:2" ht="12.75">
      <c r="A11476" s="1"/>
      <c r="B11476" s="110"/>
    </row>
    <row r="11477" spans="1:2" ht="12.75">
      <c r="A11477" s="1"/>
      <c r="B11477" s="110"/>
    </row>
    <row r="11478" spans="1:2" ht="12.75">
      <c r="A11478" s="1"/>
      <c r="B11478" s="110"/>
    </row>
    <row r="11479" spans="1:2" ht="12.75">
      <c r="A11479" s="1"/>
      <c r="B11479" s="110"/>
    </row>
    <row r="11480" spans="1:2" ht="12.75">
      <c r="A11480" s="1"/>
      <c r="B11480" s="110"/>
    </row>
    <row r="11481" spans="1:2" ht="12.75">
      <c r="A11481" s="1"/>
      <c r="B11481" s="110"/>
    </row>
    <row r="11482" spans="1:2" ht="12.75">
      <c r="A11482" s="1"/>
      <c r="B11482" s="110"/>
    </row>
    <row r="11483" spans="1:2" ht="12.75">
      <c r="A11483" s="1"/>
      <c r="B11483" s="110"/>
    </row>
    <row r="11484" spans="1:2" ht="12.75">
      <c r="A11484" s="1"/>
      <c r="B11484" s="110"/>
    </row>
    <row r="11485" spans="1:2" ht="12.75">
      <c r="A11485" s="1"/>
      <c r="B11485" s="110"/>
    </row>
    <row r="11486" spans="1:2" ht="12.75">
      <c r="A11486" s="1"/>
      <c r="B11486" s="110"/>
    </row>
    <row r="11487" spans="1:2" ht="12.75">
      <c r="A11487" s="1"/>
      <c r="B11487" s="110"/>
    </row>
    <row r="11488" spans="1:2" ht="12.75">
      <c r="A11488" s="1"/>
      <c r="B11488" s="110"/>
    </row>
    <row r="11489" spans="1:2" ht="12.75">
      <c r="A11489" s="1"/>
      <c r="B11489" s="110"/>
    </row>
    <row r="11490" spans="1:2" ht="12.75">
      <c r="A11490" s="1"/>
      <c r="B11490" s="110"/>
    </row>
    <row r="11491" spans="1:2" ht="12.75">
      <c r="A11491" s="1"/>
      <c r="B11491" s="110"/>
    </row>
    <row r="11492" spans="1:2" ht="12.75">
      <c r="A11492" s="1"/>
      <c r="B11492" s="110"/>
    </row>
    <row r="11493" spans="1:2" ht="12.75">
      <c r="A11493" s="1"/>
      <c r="B11493" s="110"/>
    </row>
    <row r="11494" spans="1:2" ht="12.75">
      <c r="A11494" s="1"/>
      <c r="B11494" s="110"/>
    </row>
    <row r="11495" spans="1:2" ht="12.75">
      <c r="A11495" s="1"/>
      <c r="B11495" s="110"/>
    </row>
    <row r="11496" spans="1:2" ht="12.75">
      <c r="A11496" s="1"/>
      <c r="B11496" s="110"/>
    </row>
    <row r="11497" spans="1:2" ht="12.75">
      <c r="A11497" s="1"/>
      <c r="B11497" s="110"/>
    </row>
    <row r="11498" spans="1:2" ht="12.75">
      <c r="A11498" s="1"/>
      <c r="B11498" s="110"/>
    </row>
    <row r="11499" spans="1:2" ht="12.75">
      <c r="A11499" s="1"/>
      <c r="B11499" s="110"/>
    </row>
    <row r="11500" spans="1:2" ht="12.75">
      <c r="A11500" s="1"/>
      <c r="B11500" s="110"/>
    </row>
    <row r="11501" spans="1:2" ht="12.75">
      <c r="A11501" s="1"/>
      <c r="B11501" s="110"/>
    </row>
    <row r="11502" spans="1:2" ht="12.75">
      <c r="A11502" s="1"/>
      <c r="B11502" s="110"/>
    </row>
    <row r="11503" spans="1:2" ht="12.75">
      <c r="A11503" s="1"/>
      <c r="B11503" s="110"/>
    </row>
    <row r="11504" spans="1:2" ht="12.75">
      <c r="A11504" s="1"/>
      <c r="B11504" s="110"/>
    </row>
    <row r="11505" spans="1:2" ht="12.75">
      <c r="A11505" s="1"/>
      <c r="B11505" s="110"/>
    </row>
    <row r="11506" spans="1:2" ht="12.75">
      <c r="A11506" s="1"/>
      <c r="B11506" s="110"/>
    </row>
    <row r="11507" spans="1:2" ht="12.75">
      <c r="A11507" s="1"/>
      <c r="B11507" s="110"/>
    </row>
    <row r="11508" spans="1:2" ht="12.75">
      <c r="A11508" s="1"/>
      <c r="B11508" s="110"/>
    </row>
    <row r="11509" spans="1:2" ht="12.75">
      <c r="A11509" s="1"/>
      <c r="B11509" s="110"/>
    </row>
    <row r="11510" spans="1:2" ht="12.75">
      <c r="A11510" s="1"/>
      <c r="B11510" s="110"/>
    </row>
    <row r="11511" spans="1:2" ht="12.75">
      <c r="A11511" s="1"/>
      <c r="B11511" s="110"/>
    </row>
    <row r="11512" spans="1:2" ht="12.75">
      <c r="A11512" s="1"/>
      <c r="B11512" s="110"/>
    </row>
    <row r="11513" spans="1:2" ht="12.75">
      <c r="A11513" s="1"/>
      <c r="B11513" s="110"/>
    </row>
    <row r="11514" spans="1:2" ht="12.75">
      <c r="A11514" s="1"/>
      <c r="B11514" s="110"/>
    </row>
    <row r="11515" spans="1:2" ht="12.75">
      <c r="A11515" s="1"/>
      <c r="B11515" s="110"/>
    </row>
    <row r="11516" spans="1:2" ht="12.75">
      <c r="A11516" s="1"/>
      <c r="B11516" s="110"/>
    </row>
    <row r="11517" spans="1:2" ht="12.75">
      <c r="A11517" s="1"/>
      <c r="B11517" s="110"/>
    </row>
    <row r="11518" spans="1:2" ht="12.75">
      <c r="A11518" s="1"/>
      <c r="B11518" s="110"/>
    </row>
    <row r="11519" spans="1:2" ht="12.75">
      <c r="A11519" s="1"/>
      <c r="B11519" s="110"/>
    </row>
    <row r="11520" spans="1:2" ht="12.75">
      <c r="A11520" s="1"/>
      <c r="B11520" s="110"/>
    </row>
    <row r="11521" spans="1:2" ht="12.75">
      <c r="A11521" s="1"/>
      <c r="B11521" s="110"/>
    </row>
    <row r="11522" spans="1:2" ht="12.75">
      <c r="A11522" s="1"/>
      <c r="B11522" s="110"/>
    </row>
    <row r="11523" spans="1:2" ht="12.75">
      <c r="A11523" s="1"/>
      <c r="B11523" s="110"/>
    </row>
    <row r="11524" spans="1:2" ht="12.75">
      <c r="A11524" s="1"/>
      <c r="B11524" s="110"/>
    </row>
    <row r="11525" spans="1:2" ht="12.75">
      <c r="A11525" s="1"/>
      <c r="B11525" s="110"/>
    </row>
    <row r="11526" spans="1:2" ht="12.75">
      <c r="A11526" s="1"/>
      <c r="B11526" s="110"/>
    </row>
    <row r="11527" spans="1:2" ht="12.75">
      <c r="A11527" s="1"/>
      <c r="B11527" s="110"/>
    </row>
    <row r="11528" spans="1:2" ht="12.75">
      <c r="A11528" s="1"/>
      <c r="B11528" s="110"/>
    </row>
    <row r="11529" spans="1:2" ht="12.75">
      <c r="A11529" s="1"/>
      <c r="B11529" s="110"/>
    </row>
    <row r="11530" spans="1:2" ht="12.75">
      <c r="A11530" s="1"/>
      <c r="B11530" s="110"/>
    </row>
    <row r="11531" spans="1:2" ht="12.75">
      <c r="A11531" s="1"/>
      <c r="B11531" s="110"/>
    </row>
    <row r="11532" spans="1:2" ht="12.75">
      <c r="A11532" s="1"/>
      <c r="B11532" s="110"/>
    </row>
    <row r="11533" spans="1:2" ht="12.75">
      <c r="A11533" s="1"/>
      <c r="B11533" s="110"/>
    </row>
    <row r="11534" spans="1:2" ht="12.75">
      <c r="A11534" s="1"/>
      <c r="B11534" s="110"/>
    </row>
    <row r="11535" spans="1:2" ht="12.75">
      <c r="A11535" s="1"/>
      <c r="B11535" s="110"/>
    </row>
    <row r="11536" spans="1:2" ht="12.75">
      <c r="A11536" s="1"/>
      <c r="B11536" s="110"/>
    </row>
    <row r="11537" spans="1:2" ht="12.75">
      <c r="A11537" s="1"/>
      <c r="B11537" s="110"/>
    </row>
    <row r="11538" spans="1:2" ht="12.75">
      <c r="A11538" s="1"/>
      <c r="B11538" s="110"/>
    </row>
    <row r="11539" spans="1:2" ht="12.75">
      <c r="A11539" s="1"/>
      <c r="B11539" s="110"/>
    </row>
    <row r="11540" spans="1:2" ht="12.75">
      <c r="A11540" s="1"/>
      <c r="B11540" s="110"/>
    </row>
    <row r="11541" spans="1:2" ht="12.75">
      <c r="A11541" s="1"/>
      <c r="B11541" s="110"/>
    </row>
    <row r="11542" spans="1:2" ht="12.75">
      <c r="A11542" s="1"/>
      <c r="B11542" s="110"/>
    </row>
    <row r="11543" spans="1:2" ht="12.75">
      <c r="A11543" s="1"/>
      <c r="B11543" s="110"/>
    </row>
    <row r="11544" spans="1:2" ht="12.75">
      <c r="A11544" s="1"/>
      <c r="B11544" s="110"/>
    </row>
    <row r="11545" spans="1:2" ht="12.75">
      <c r="A11545" s="1"/>
      <c r="B11545" s="110"/>
    </row>
    <row r="11546" spans="1:2" ht="12.75">
      <c r="A11546" s="1"/>
      <c r="B11546" s="110"/>
    </row>
    <row r="11547" spans="1:2" ht="12.75">
      <c r="A11547" s="1"/>
      <c r="B11547" s="110"/>
    </row>
    <row r="11548" spans="1:2" ht="12.75">
      <c r="A11548" s="1"/>
      <c r="B11548" s="110"/>
    </row>
    <row r="11549" spans="1:2" ht="12.75">
      <c r="A11549" s="1"/>
      <c r="B11549" s="110"/>
    </row>
    <row r="11550" spans="1:2" ht="12.75">
      <c r="A11550" s="1"/>
      <c r="B11550" s="110"/>
    </row>
    <row r="11551" spans="1:2" ht="12.75">
      <c r="A11551" s="1"/>
      <c r="B11551" s="110"/>
    </row>
    <row r="11552" spans="1:2" ht="12.75">
      <c r="A11552" s="1"/>
      <c r="B11552" s="110"/>
    </row>
    <row r="11553" spans="1:2" ht="12.75">
      <c r="A11553" s="1"/>
      <c r="B11553" s="110"/>
    </row>
    <row r="11554" spans="1:2" ht="12.75">
      <c r="A11554" s="1"/>
      <c r="B11554" s="110"/>
    </row>
    <row r="11555" spans="1:2" ht="12.75">
      <c r="A11555" s="1"/>
      <c r="B11555" s="110"/>
    </row>
    <row r="11556" spans="1:2" ht="12.75">
      <c r="A11556" s="1"/>
      <c r="B11556" s="110"/>
    </row>
    <row r="11557" spans="1:2" ht="12.75">
      <c r="A11557" s="1"/>
      <c r="B11557" s="110"/>
    </row>
    <row r="11558" spans="1:2" ht="12.75">
      <c r="A11558" s="1"/>
      <c r="B11558" s="110"/>
    </row>
    <row r="11559" spans="1:2" ht="12.75">
      <c r="A11559" s="1"/>
      <c r="B11559" s="110"/>
    </row>
    <row r="11560" spans="1:2" ht="12.75">
      <c r="A11560" s="1"/>
      <c r="B11560" s="110"/>
    </row>
    <row r="11561" spans="1:2" ht="12.75">
      <c r="A11561" s="1"/>
      <c r="B11561" s="110"/>
    </row>
    <row r="11562" spans="1:2" ht="12.75">
      <c r="A11562" s="1"/>
      <c r="B11562" s="110"/>
    </row>
    <row r="11563" spans="1:2" ht="12.75">
      <c r="A11563" s="1"/>
      <c r="B11563" s="110"/>
    </row>
    <row r="11564" spans="1:2" ht="12.75">
      <c r="A11564" s="1"/>
      <c r="B11564" s="110"/>
    </row>
    <row r="11565" spans="1:2" ht="12.75">
      <c r="A11565" s="1"/>
      <c r="B11565" s="110"/>
    </row>
    <row r="11566" spans="1:2" ht="12.75">
      <c r="A11566" s="1"/>
      <c r="B11566" s="110"/>
    </row>
    <row r="11567" spans="1:2" ht="12.75">
      <c r="A11567" s="1"/>
      <c r="B11567" s="110"/>
    </row>
    <row r="11568" spans="1:2" ht="12.75">
      <c r="A11568" s="1"/>
      <c r="B11568" s="110"/>
    </row>
    <row r="11569" spans="1:2" ht="12.75">
      <c r="A11569" s="1"/>
      <c r="B11569" s="110"/>
    </row>
    <row r="11570" spans="1:2" ht="12.75">
      <c r="A11570" s="1"/>
      <c r="B11570" s="110"/>
    </row>
    <row r="11571" spans="1:2" ht="12.75">
      <c r="A11571" s="1"/>
      <c r="B11571" s="110"/>
    </row>
    <row r="11572" spans="1:2" ht="12.75">
      <c r="A11572" s="1"/>
      <c r="B11572" s="110"/>
    </row>
    <row r="11573" spans="1:2" ht="12.75">
      <c r="A11573" s="1"/>
      <c r="B11573" s="110"/>
    </row>
    <row r="11574" spans="1:2" ht="12.75">
      <c r="A11574" s="1"/>
      <c r="B11574" s="110"/>
    </row>
    <row r="11575" spans="1:2" ht="12.75">
      <c r="A11575" s="1"/>
      <c r="B11575" s="110"/>
    </row>
    <row r="11576" spans="1:2" ht="12.75">
      <c r="A11576" s="1"/>
      <c r="B11576" s="110"/>
    </row>
    <row r="11577" spans="1:2" ht="12.75">
      <c r="A11577" s="1"/>
      <c r="B11577" s="110"/>
    </row>
    <row r="11578" spans="1:2" ht="12.75">
      <c r="A11578" s="1"/>
      <c r="B11578" s="110"/>
    </row>
    <row r="11579" spans="1:2" ht="12.75">
      <c r="A11579" s="1"/>
      <c r="B11579" s="110"/>
    </row>
    <row r="11580" spans="1:2" ht="12.75">
      <c r="A11580" s="1"/>
      <c r="B11580" s="110"/>
    </row>
    <row r="11581" spans="1:2" ht="12.75">
      <c r="A11581" s="1"/>
      <c r="B11581" s="110"/>
    </row>
    <row r="11582" spans="1:2" ht="12.75">
      <c r="A11582" s="1"/>
      <c r="B11582" s="110"/>
    </row>
    <row r="11583" spans="1:2" ht="12.75">
      <c r="A11583" s="1"/>
      <c r="B11583" s="110"/>
    </row>
    <row r="11584" spans="1:2" ht="12.75">
      <c r="A11584" s="1"/>
      <c r="B11584" s="110"/>
    </row>
    <row r="11585" spans="1:2" ht="12.75">
      <c r="A11585" s="1"/>
      <c r="B11585" s="110"/>
    </row>
    <row r="11586" spans="1:2" ht="12.75">
      <c r="A11586" s="1"/>
      <c r="B11586" s="110"/>
    </row>
    <row r="11587" spans="1:2" ht="12.75">
      <c r="A11587" s="1"/>
      <c r="B11587" s="110"/>
    </row>
    <row r="11588" spans="1:2" ht="12.75">
      <c r="A11588" s="1"/>
      <c r="B11588" s="110"/>
    </row>
    <row r="11589" spans="1:2" ht="12.75">
      <c r="A11589" s="1"/>
      <c r="B11589" s="110"/>
    </row>
    <row r="11590" spans="1:2" ht="12.75">
      <c r="A11590" s="1"/>
      <c r="B11590" s="110"/>
    </row>
    <row r="11591" spans="1:2" ht="12.75">
      <c r="A11591" s="1"/>
      <c r="B11591" s="110"/>
    </row>
    <row r="11592" spans="1:2" ht="12.75">
      <c r="A11592" s="1"/>
      <c r="B11592" s="110"/>
    </row>
    <row r="11593" spans="1:2" ht="12.75">
      <c r="A11593" s="1"/>
      <c r="B11593" s="110"/>
    </row>
    <row r="11594" spans="1:2" ht="12.75">
      <c r="A11594" s="1"/>
      <c r="B11594" s="110"/>
    </row>
    <row r="11595" spans="1:2" ht="12.75">
      <c r="A11595" s="1"/>
      <c r="B11595" s="110"/>
    </row>
    <row r="11596" spans="1:2" ht="12.75">
      <c r="A11596" s="1"/>
      <c r="B11596" s="110"/>
    </row>
    <row r="11597" spans="1:2" ht="12.75">
      <c r="A11597" s="1"/>
      <c r="B11597" s="110"/>
    </row>
    <row r="11598" spans="1:2" ht="12.75">
      <c r="A11598" s="1"/>
      <c r="B11598" s="110"/>
    </row>
    <row r="11599" spans="1:2" ht="12.75">
      <c r="A11599" s="1"/>
      <c r="B11599" s="110"/>
    </row>
    <row r="11600" spans="1:2" ht="12.75">
      <c r="A11600" s="1"/>
      <c r="B11600" s="110"/>
    </row>
    <row r="11601" spans="1:2" ht="12.75">
      <c r="A11601" s="1"/>
      <c r="B11601" s="110"/>
    </row>
    <row r="11602" spans="1:2" ht="12.75">
      <c r="A11602" s="1"/>
      <c r="B11602" s="110"/>
    </row>
    <row r="11603" spans="1:2" ht="12.75">
      <c r="A11603" s="1"/>
      <c r="B11603" s="110"/>
    </row>
    <row r="11604" spans="1:2" ht="12.75">
      <c r="A11604" s="1"/>
      <c r="B11604" s="110"/>
    </row>
    <row r="11605" spans="1:2" ht="12.75">
      <c r="A11605" s="1"/>
      <c r="B11605" s="110"/>
    </row>
    <row r="11606" spans="1:2" ht="12.75">
      <c r="A11606" s="1"/>
      <c r="B11606" s="110"/>
    </row>
    <row r="11607" spans="1:2" ht="12.75">
      <c r="A11607" s="1"/>
      <c r="B11607" s="110"/>
    </row>
    <row r="11608" spans="1:2" ht="12.75">
      <c r="A11608" s="1"/>
      <c r="B11608" s="110"/>
    </row>
    <row r="11609" spans="1:2" ht="12.75">
      <c r="A11609" s="1"/>
      <c r="B11609" s="110"/>
    </row>
    <row r="11610" spans="1:2" ht="12.75">
      <c r="A11610" s="1"/>
      <c r="B11610" s="110"/>
    </row>
    <row r="11611" spans="1:2" ht="12.75">
      <c r="A11611" s="1"/>
      <c r="B11611" s="110"/>
    </row>
    <row r="11612" spans="1:2" ht="12.75">
      <c r="A11612" s="1"/>
      <c r="B11612" s="110"/>
    </row>
    <row r="11613" spans="1:2" ht="12.75">
      <c r="A11613" s="1"/>
      <c r="B11613" s="110"/>
    </row>
    <row r="11614" spans="1:2" ht="12.75">
      <c r="A11614" s="1"/>
      <c r="B11614" s="110"/>
    </row>
    <row r="11615" spans="1:2" ht="12.75">
      <c r="A11615" s="1"/>
      <c r="B11615" s="110"/>
    </row>
    <row r="11616" spans="1:2" ht="12.75">
      <c r="A11616" s="1"/>
      <c r="B11616" s="110"/>
    </row>
    <row r="11617" spans="1:2" ht="12.75">
      <c r="A11617" s="1"/>
      <c r="B11617" s="110"/>
    </row>
    <row r="11618" spans="1:2" ht="12.75">
      <c r="A11618" s="1"/>
      <c r="B11618" s="110"/>
    </row>
    <row r="11619" spans="1:2" ht="12.75">
      <c r="A11619" s="1"/>
      <c r="B11619" s="110"/>
    </row>
    <row r="11620" spans="1:2" ht="12.75">
      <c r="A11620" s="1"/>
      <c r="B11620" s="110"/>
    </row>
    <row r="11621" spans="1:2" ht="12.75">
      <c r="A11621" s="1"/>
      <c r="B11621" s="110"/>
    </row>
    <row r="11622" spans="1:2" ht="12.75">
      <c r="A11622" s="1"/>
      <c r="B11622" s="110"/>
    </row>
    <row r="11623" spans="1:2" ht="12.75">
      <c r="A11623" s="1"/>
      <c r="B11623" s="110"/>
    </row>
    <row r="11624" spans="1:2" ht="12.75">
      <c r="A11624" s="1"/>
      <c r="B11624" s="110"/>
    </row>
    <row r="11625" spans="1:2" ht="12.75">
      <c r="A11625" s="1"/>
      <c r="B11625" s="110"/>
    </row>
    <row r="11626" spans="1:2" ht="12.75">
      <c r="A11626" s="1"/>
      <c r="B11626" s="110"/>
    </row>
    <row r="11627" spans="1:2" ht="12.75">
      <c r="A11627" s="1"/>
      <c r="B11627" s="110"/>
    </row>
    <row r="11628" spans="1:2" ht="12.75">
      <c r="A11628" s="1"/>
      <c r="B11628" s="110"/>
    </row>
    <row r="11629" spans="1:2" ht="12.75">
      <c r="A11629" s="1"/>
      <c r="B11629" s="110"/>
    </row>
    <row r="11630" spans="1:2" ht="12.75">
      <c r="A11630" s="1"/>
      <c r="B11630" s="110"/>
    </row>
    <row r="11631" spans="1:2" ht="12.75">
      <c r="A11631" s="1"/>
      <c r="B11631" s="110"/>
    </row>
    <row r="11632" spans="1:2" ht="12.75">
      <c r="A11632" s="1"/>
      <c r="B11632" s="110"/>
    </row>
    <row r="11633" spans="1:2" ht="12.75">
      <c r="A11633" s="1"/>
      <c r="B11633" s="110"/>
    </row>
    <row r="11634" spans="1:2" ht="12.75">
      <c r="A11634" s="1"/>
      <c r="B11634" s="110"/>
    </row>
    <row r="11635" spans="1:2" ht="12.75">
      <c r="A11635" s="1"/>
      <c r="B11635" s="110"/>
    </row>
    <row r="11636" spans="1:2" ht="12.75">
      <c r="A11636" s="1"/>
      <c r="B11636" s="110"/>
    </row>
    <row r="11637" spans="1:2" ht="12.75">
      <c r="A11637" s="1"/>
      <c r="B11637" s="110"/>
    </row>
    <row r="11638" spans="1:2" ht="12.75">
      <c r="A11638" s="1"/>
      <c r="B11638" s="110"/>
    </row>
    <row r="11639" spans="1:2" ht="12.75">
      <c r="A11639" s="1"/>
      <c r="B11639" s="110"/>
    </row>
    <row r="11640" spans="1:2" ht="12.75">
      <c r="A11640" s="1"/>
      <c r="B11640" s="110"/>
    </row>
    <row r="11641" spans="1:2" ht="12.75">
      <c r="A11641" s="1"/>
      <c r="B11641" s="110"/>
    </row>
    <row r="11642" spans="1:2" ht="12.75">
      <c r="A11642" s="1"/>
      <c r="B11642" s="110"/>
    </row>
    <row r="11643" spans="1:2" ht="12.75">
      <c r="A11643" s="1"/>
      <c r="B11643" s="110"/>
    </row>
    <row r="11644" spans="1:2" ht="12.75">
      <c r="A11644" s="1"/>
      <c r="B11644" s="110"/>
    </row>
    <row r="11645" spans="1:2" ht="12.75">
      <c r="A11645" s="1"/>
      <c r="B11645" s="110"/>
    </row>
    <row r="11646" spans="1:2" ht="12.75">
      <c r="A11646" s="1"/>
      <c r="B11646" s="110"/>
    </row>
    <row r="11647" spans="1:2" ht="12.75">
      <c r="A11647" s="1"/>
      <c r="B11647" s="110"/>
    </row>
    <row r="11648" spans="1:2" ht="12.75">
      <c r="A11648" s="1"/>
      <c r="B11648" s="110"/>
    </row>
    <row r="11649" spans="1:2" ht="12.75">
      <c r="A11649" s="1"/>
      <c r="B11649" s="110"/>
    </row>
    <row r="11650" spans="1:2" ht="12.75">
      <c r="A11650" s="1"/>
      <c r="B11650" s="110"/>
    </row>
    <row r="11651" spans="1:2" ht="12.75">
      <c r="A11651" s="1"/>
      <c r="B11651" s="110"/>
    </row>
    <row r="11652" spans="1:2" ht="12.75">
      <c r="A11652" s="1"/>
      <c r="B11652" s="110"/>
    </row>
    <row r="11653" spans="1:2" ht="12.75">
      <c r="A11653" s="1"/>
      <c r="B11653" s="110"/>
    </row>
    <row r="11654" spans="1:2" ht="12.75">
      <c r="A11654" s="1"/>
      <c r="B11654" s="110"/>
    </row>
    <row r="11655" spans="1:2" ht="12.75">
      <c r="A11655" s="1"/>
      <c r="B11655" s="110"/>
    </row>
    <row r="11656" spans="1:2" ht="12.75">
      <c r="A11656" s="1"/>
      <c r="B11656" s="110"/>
    </row>
    <row r="11657" spans="1:2" ht="12.75">
      <c r="A11657" s="1"/>
      <c r="B11657" s="110"/>
    </row>
    <row r="11658" spans="1:2" ht="12.75">
      <c r="A11658" s="1"/>
      <c r="B11658" s="110"/>
    </row>
    <row r="11659" spans="1:2" ht="12.75">
      <c r="A11659" s="1"/>
      <c r="B11659" s="110"/>
    </row>
    <row r="11660" spans="1:2" ht="12.75">
      <c r="A11660" s="1"/>
      <c r="B11660" s="110"/>
    </row>
    <row r="11661" spans="1:2" ht="12.75">
      <c r="A11661" s="1"/>
      <c r="B11661" s="110"/>
    </row>
    <row r="11662" spans="1:2" ht="12.75">
      <c r="A11662" s="1"/>
      <c r="B11662" s="110"/>
    </row>
    <row r="11663" spans="1:2" ht="12.75">
      <c r="A11663" s="1"/>
      <c r="B11663" s="110"/>
    </row>
    <row r="11664" spans="1:2" ht="12.75">
      <c r="A11664" s="1"/>
      <c r="B11664" s="110"/>
    </row>
    <row r="11665" spans="1:2" ht="12.75">
      <c r="A11665" s="1"/>
      <c r="B11665" s="110"/>
    </row>
    <row r="11666" spans="1:2" ht="12.75">
      <c r="A11666" s="1"/>
      <c r="B11666" s="110"/>
    </row>
    <row r="11667" spans="1:2" ht="12.75">
      <c r="A11667" s="1"/>
      <c r="B11667" s="110"/>
    </row>
    <row r="11668" spans="1:2" ht="12.75">
      <c r="A11668" s="1"/>
      <c r="B11668" s="110"/>
    </row>
    <row r="11669" spans="1:2" ht="12.75">
      <c r="A11669" s="1"/>
      <c r="B11669" s="110"/>
    </row>
    <row r="11670" spans="1:2" ht="12.75">
      <c r="A11670" s="1"/>
      <c r="B11670" s="110"/>
    </row>
    <row r="11671" spans="1:2" ht="12.75">
      <c r="A11671" s="1"/>
      <c r="B11671" s="110"/>
    </row>
    <row r="11672" spans="1:2" ht="12.75">
      <c r="A11672" s="1"/>
      <c r="B11672" s="110"/>
    </row>
    <row r="11673" spans="1:2" ht="12.75">
      <c r="A11673" s="1"/>
      <c r="B11673" s="110"/>
    </row>
    <row r="11674" spans="1:2" ht="12.75">
      <c r="A11674" s="1"/>
      <c r="B11674" s="110"/>
    </row>
    <row r="11675" spans="1:2" ht="12.75">
      <c r="A11675" s="1"/>
      <c r="B11675" s="110"/>
    </row>
    <row r="11676" spans="1:2" ht="12.75">
      <c r="A11676" s="1"/>
      <c r="B11676" s="110"/>
    </row>
    <row r="11677" spans="1:2" ht="12.75">
      <c r="A11677" s="1"/>
      <c r="B11677" s="110"/>
    </row>
    <row r="11678" spans="1:2" ht="12.75">
      <c r="A11678" s="1"/>
      <c r="B11678" s="110"/>
    </row>
    <row r="11679" spans="1:2" ht="12.75">
      <c r="A11679" s="1"/>
      <c r="B11679" s="110"/>
    </row>
    <row r="11680" spans="1:2" ht="12.75">
      <c r="A11680" s="1"/>
      <c r="B11680" s="110"/>
    </row>
    <row r="11681" spans="1:2" ht="12.75">
      <c r="A11681" s="1"/>
      <c r="B11681" s="110"/>
    </row>
    <row r="11682" spans="1:2" ht="12.75">
      <c r="A11682" s="1"/>
      <c r="B11682" s="110"/>
    </row>
    <row r="11683" spans="1:2" ht="12.75">
      <c r="A11683" s="1"/>
      <c r="B11683" s="110"/>
    </row>
    <row r="11684" spans="1:2" ht="12.75">
      <c r="A11684" s="1"/>
      <c r="B11684" s="110"/>
    </row>
    <row r="11685" spans="1:2" ht="12.75">
      <c r="A11685" s="1"/>
      <c r="B11685" s="110"/>
    </row>
    <row r="11686" spans="1:2" ht="12.75">
      <c r="A11686" s="1"/>
      <c r="B11686" s="110"/>
    </row>
    <row r="11687" spans="1:2" ht="12.75">
      <c r="A11687" s="1"/>
      <c r="B11687" s="110"/>
    </row>
    <row r="11688" spans="1:2" ht="12.75">
      <c r="A11688" s="1"/>
      <c r="B11688" s="110"/>
    </row>
    <row r="11689" spans="1:2" ht="12.75">
      <c r="A11689" s="1"/>
      <c r="B11689" s="110"/>
    </row>
    <row r="11690" spans="1:2" ht="12.75">
      <c r="A11690" s="1"/>
      <c r="B11690" s="110"/>
    </row>
    <row r="11691" spans="1:2" ht="12.75">
      <c r="A11691" s="1"/>
      <c r="B11691" s="110"/>
    </row>
    <row r="11692" spans="1:2" ht="12.75">
      <c r="A11692" s="1"/>
      <c r="B11692" s="110"/>
    </row>
    <row r="11693" spans="1:2" ht="12.75">
      <c r="A11693" s="1"/>
      <c r="B11693" s="110"/>
    </row>
    <row r="11694" spans="1:2" ht="12.75">
      <c r="A11694" s="1"/>
      <c r="B11694" s="110"/>
    </row>
    <row r="11695" spans="1:2" ht="12.75">
      <c r="A11695" s="1"/>
      <c r="B11695" s="110"/>
    </row>
    <row r="11696" spans="1:2" ht="12.75">
      <c r="A11696" s="1"/>
      <c r="B11696" s="110"/>
    </row>
    <row r="11697" spans="1:2" ht="12.75">
      <c r="A11697" s="1"/>
      <c r="B11697" s="110"/>
    </row>
    <row r="11698" spans="1:2" ht="12.75">
      <c r="A11698" s="1"/>
      <c r="B11698" s="110"/>
    </row>
    <row r="11699" spans="1:2" ht="12.75">
      <c r="A11699" s="1"/>
      <c r="B11699" s="110"/>
    </row>
    <row r="11700" spans="1:2" ht="12.75">
      <c r="A11700" s="1"/>
      <c r="B11700" s="110"/>
    </row>
    <row r="11701" spans="1:2" ht="12.75">
      <c r="A11701" s="1"/>
      <c r="B11701" s="110"/>
    </row>
    <row r="11702" spans="1:2" ht="12.75">
      <c r="A11702" s="1"/>
      <c r="B11702" s="110"/>
    </row>
    <row r="11703" spans="1:2" ht="12.75">
      <c r="A11703" s="1"/>
      <c r="B11703" s="110"/>
    </row>
    <row r="11704" spans="1:2" ht="12.75">
      <c r="A11704" s="1"/>
      <c r="B11704" s="110"/>
    </row>
    <row r="11705" spans="1:2" ht="12.75">
      <c r="A11705" s="1"/>
      <c r="B11705" s="110"/>
    </row>
    <row r="11706" spans="1:2" ht="12.75">
      <c r="A11706" s="1"/>
      <c r="B11706" s="110"/>
    </row>
    <row r="11707" spans="1:2" ht="12.75">
      <c r="A11707" s="1"/>
      <c r="B11707" s="110"/>
    </row>
    <row r="11708" spans="1:2" ht="12.75">
      <c r="A11708" s="1"/>
      <c r="B11708" s="110"/>
    </row>
    <row r="11709" spans="1:2" ht="12.75">
      <c r="A11709" s="1"/>
      <c r="B11709" s="110"/>
    </row>
    <row r="11710" spans="1:2" ht="12.75">
      <c r="A11710" s="1"/>
      <c r="B11710" s="110"/>
    </row>
    <row r="11711" spans="1:2" ht="12.75">
      <c r="A11711" s="1"/>
      <c r="B11711" s="110"/>
    </row>
    <row r="11712" spans="1:2" ht="12.75">
      <c r="A11712" s="1"/>
      <c r="B11712" s="110"/>
    </row>
    <row r="11713" spans="1:2" ht="12.75">
      <c r="A11713" s="1"/>
      <c r="B11713" s="110"/>
    </row>
    <row r="11714" spans="1:2" ht="12.75">
      <c r="A11714" s="1"/>
      <c r="B11714" s="110"/>
    </row>
    <row r="11715" spans="1:2" ht="12.75">
      <c r="A11715" s="1"/>
      <c r="B11715" s="110"/>
    </row>
    <row r="11716" spans="1:2" ht="12.75">
      <c r="A11716" s="1"/>
      <c r="B11716" s="110"/>
    </row>
    <row r="11717" spans="1:2" ht="12.75">
      <c r="A11717" s="1"/>
      <c r="B11717" s="110"/>
    </row>
    <row r="11718" spans="1:2" ht="12.75">
      <c r="A11718" s="1"/>
      <c r="B11718" s="110"/>
    </row>
    <row r="11719" spans="1:2" ht="12.75">
      <c r="A11719" s="1"/>
      <c r="B11719" s="110"/>
    </row>
    <row r="11720" spans="1:2" ht="12.75">
      <c r="A11720" s="1"/>
      <c r="B11720" s="110"/>
    </row>
    <row r="11721" spans="1:2" ht="12.75">
      <c r="A11721" s="1"/>
      <c r="B11721" s="110"/>
    </row>
    <row r="11722" spans="1:2" ht="12.75">
      <c r="A11722" s="1"/>
      <c r="B11722" s="110"/>
    </row>
    <row r="11723" spans="1:2" ht="12.75">
      <c r="A11723" s="1"/>
      <c r="B11723" s="110"/>
    </row>
    <row r="11724" spans="1:2" ht="12.75">
      <c r="A11724" s="1"/>
      <c r="B11724" s="110"/>
    </row>
    <row r="11725" spans="1:2" ht="12.75">
      <c r="A11725" s="1"/>
      <c r="B11725" s="110"/>
    </row>
    <row r="11726" spans="1:2" ht="12.75">
      <c r="A11726" s="1"/>
      <c r="B11726" s="110"/>
    </row>
    <row r="11727" spans="1:2" ht="12.75">
      <c r="A11727" s="1"/>
      <c r="B11727" s="110"/>
    </row>
    <row r="11728" spans="1:2" ht="12.75">
      <c r="A11728" s="1"/>
      <c r="B11728" s="110"/>
    </row>
    <row r="11729" spans="1:2" ht="12.75">
      <c r="A11729" s="1"/>
      <c r="B11729" s="110"/>
    </row>
    <row r="11730" spans="1:2" ht="12.75">
      <c r="A11730" s="1"/>
      <c r="B11730" s="110"/>
    </row>
    <row r="11731" spans="1:2" ht="12.75">
      <c r="A11731" s="1"/>
      <c r="B11731" s="110"/>
    </row>
    <row r="11732" spans="1:2" ht="12.75">
      <c r="A11732" s="1"/>
      <c r="B11732" s="110"/>
    </row>
    <row r="11733" spans="1:2" ht="12.75">
      <c r="A11733" s="1"/>
      <c r="B11733" s="110"/>
    </row>
    <row r="11734" spans="1:2" ht="12.75">
      <c r="A11734" s="1"/>
      <c r="B11734" s="110"/>
    </row>
    <row r="11735" spans="1:2" ht="12.75">
      <c r="A11735" s="1"/>
      <c r="B11735" s="110"/>
    </row>
    <row r="11736" spans="1:2" ht="12.75">
      <c r="A11736" s="1"/>
      <c r="B11736" s="110"/>
    </row>
    <row r="11737" spans="1:2" ht="12.75">
      <c r="A11737" s="1"/>
      <c r="B11737" s="110"/>
    </row>
    <row r="11738" spans="1:2" ht="12.75">
      <c r="A11738" s="1"/>
      <c r="B11738" s="110"/>
    </row>
    <row r="11739" spans="1:2" ht="12.75">
      <c r="A11739" s="1"/>
      <c r="B11739" s="110"/>
    </row>
    <row r="11740" spans="1:2" ht="12.75">
      <c r="A11740" s="1"/>
      <c r="B11740" s="110"/>
    </row>
    <row r="11741" spans="1:2" ht="12.75">
      <c r="A11741" s="1"/>
      <c r="B11741" s="110"/>
    </row>
    <row r="11742" spans="1:2" ht="12.75">
      <c r="A11742" s="1"/>
      <c r="B11742" s="110"/>
    </row>
    <row r="11743" spans="1:2" ht="12.75">
      <c r="A11743" s="1"/>
      <c r="B11743" s="110"/>
    </row>
    <row r="11744" spans="1:2" ht="12.75">
      <c r="A11744" s="1"/>
      <c r="B11744" s="110"/>
    </row>
    <row r="11745" spans="1:2" ht="12.75">
      <c r="A11745" s="1"/>
      <c r="B11745" s="110"/>
    </row>
    <row r="11746" spans="1:2" ht="12.75">
      <c r="A11746" s="1"/>
      <c r="B11746" s="110"/>
    </row>
    <row r="11747" spans="1:2" ht="12.75">
      <c r="A11747" s="1"/>
      <c r="B11747" s="110"/>
    </row>
    <row r="11748" spans="1:2" ht="12.75">
      <c r="A11748" s="1"/>
      <c r="B11748" s="110"/>
    </row>
    <row r="11749" spans="1:2" ht="12.75">
      <c r="A11749" s="1"/>
      <c r="B11749" s="110"/>
    </row>
    <row r="11750" spans="1:2" ht="12.75">
      <c r="A11750" s="1"/>
      <c r="B11750" s="110"/>
    </row>
    <row r="11751" spans="1:2" ht="12.75">
      <c r="A11751" s="1"/>
      <c r="B11751" s="110"/>
    </row>
    <row r="11752" spans="1:2" ht="12.75">
      <c r="A11752" s="1"/>
      <c r="B11752" s="110"/>
    </row>
    <row r="11753" spans="1:2" ht="12.75">
      <c r="A11753" s="1"/>
      <c r="B11753" s="110"/>
    </row>
    <row r="11754" spans="1:2" ht="12.75">
      <c r="A11754" s="1"/>
      <c r="B11754" s="110"/>
    </row>
    <row r="11755" spans="1:2" ht="12.75">
      <c r="A11755" s="1"/>
      <c r="B11755" s="110"/>
    </row>
    <row r="11756" spans="1:2" ht="12.75">
      <c r="A11756" s="1"/>
      <c r="B11756" s="110"/>
    </row>
    <row r="11757" spans="1:2" ht="12.75">
      <c r="A11757" s="1"/>
      <c r="B11757" s="110"/>
    </row>
    <row r="11758" spans="1:2" ht="12.75">
      <c r="A11758" s="1"/>
      <c r="B11758" s="110"/>
    </row>
    <row r="11759" spans="1:2" ht="12.75">
      <c r="A11759" s="1"/>
      <c r="B11759" s="110"/>
    </row>
    <row r="11760" spans="1:2" ht="12.75">
      <c r="A11760" s="1"/>
      <c r="B11760" s="110"/>
    </row>
    <row r="11761" spans="1:2" ht="12.75">
      <c r="A11761" s="1"/>
      <c r="B11761" s="110"/>
    </row>
    <row r="11762" spans="1:2" ht="12.75">
      <c r="A11762" s="1"/>
      <c r="B11762" s="110"/>
    </row>
    <row r="11763" spans="1:2" ht="12.75">
      <c r="A11763" s="1"/>
      <c r="B11763" s="110"/>
    </row>
    <row r="11764" spans="1:2" ht="12.75">
      <c r="A11764" s="1"/>
      <c r="B11764" s="110"/>
    </row>
    <row r="11765" spans="1:2" ht="12.75">
      <c r="A11765" s="1"/>
      <c r="B11765" s="110"/>
    </row>
    <row r="11766" spans="1:2" ht="12.75">
      <c r="A11766" s="1"/>
      <c r="B11766" s="110"/>
    </row>
    <row r="11767" spans="1:2" ht="12.75">
      <c r="A11767" s="1"/>
      <c r="B11767" s="110"/>
    </row>
    <row r="11768" spans="1:2" ht="12.75">
      <c r="A11768" s="1"/>
      <c r="B11768" s="110"/>
    </row>
    <row r="11769" spans="1:2" ht="12.75">
      <c r="A11769" s="1"/>
      <c r="B11769" s="110"/>
    </row>
    <row r="11770" spans="1:2" ht="12.75">
      <c r="A11770" s="1"/>
      <c r="B11770" s="110"/>
    </row>
    <row r="11771" spans="1:2" ht="12.75">
      <c r="A11771" s="1"/>
      <c r="B11771" s="110"/>
    </row>
    <row r="11772" spans="1:2" ht="12.75">
      <c r="A11772" s="1"/>
      <c r="B11772" s="110"/>
    </row>
    <row r="11773" spans="1:2" ht="12.75">
      <c r="A11773" s="1"/>
      <c r="B11773" s="110"/>
    </row>
    <row r="11774" spans="1:2" ht="12.75">
      <c r="A11774" s="1"/>
      <c r="B11774" s="110"/>
    </row>
    <row r="11775" spans="1:2" ht="12.75">
      <c r="A11775" s="1"/>
      <c r="B11775" s="110"/>
    </row>
    <row r="11776" spans="1:2" ht="12.75">
      <c r="A11776" s="1"/>
      <c r="B11776" s="110"/>
    </row>
    <row r="11777" spans="1:2" ht="12.75">
      <c r="A11777" s="1"/>
      <c r="B11777" s="110"/>
    </row>
    <row r="11778" spans="1:2" ht="12.75">
      <c r="A11778" s="1"/>
      <c r="B11778" s="110"/>
    </row>
    <row r="11779" spans="1:2" ht="12.75">
      <c r="A11779" s="1"/>
      <c r="B11779" s="110"/>
    </row>
    <row r="11780" spans="1:2" ht="12.75">
      <c r="A11780" s="1"/>
      <c r="B11780" s="110"/>
    </row>
    <row r="11781" spans="1:2" ht="12.75">
      <c r="A11781" s="1"/>
      <c r="B11781" s="110"/>
    </row>
    <row r="11782" spans="1:2" ht="12.75">
      <c r="A11782" s="1"/>
      <c r="B11782" s="110"/>
    </row>
    <row r="11783" spans="1:2" ht="12.75">
      <c r="A11783" s="1"/>
      <c r="B11783" s="110"/>
    </row>
    <row r="11784" spans="1:2" ht="12.75">
      <c r="A11784" s="1"/>
      <c r="B11784" s="110"/>
    </row>
    <row r="11785" spans="1:2" ht="12.75">
      <c r="A11785" s="1"/>
      <c r="B11785" s="110"/>
    </row>
    <row r="11786" spans="1:2" ht="12.75">
      <c r="A11786" s="1"/>
      <c r="B11786" s="110"/>
    </row>
    <row r="11787" spans="1:2" ht="12.75">
      <c r="A11787" s="1"/>
      <c r="B11787" s="110"/>
    </row>
    <row r="11788" spans="1:2" ht="12.75">
      <c r="A11788" s="1"/>
      <c r="B11788" s="110"/>
    </row>
    <row r="11789" spans="1:2" ht="12.75">
      <c r="A11789" s="1"/>
      <c r="B11789" s="110"/>
    </row>
    <row r="11790" spans="1:2" ht="12.75">
      <c r="A11790" s="1"/>
      <c r="B11790" s="110"/>
    </row>
    <row r="11791" spans="1:2" ht="12.75">
      <c r="A11791" s="1"/>
      <c r="B11791" s="110"/>
    </row>
    <row r="11792" spans="1:2" ht="12.75">
      <c r="A11792" s="1"/>
      <c r="B11792" s="110"/>
    </row>
    <row r="11793" spans="1:2" ht="12.75">
      <c r="A11793" s="1"/>
      <c r="B11793" s="110"/>
    </row>
    <row r="11794" spans="1:2" ht="12.75">
      <c r="A11794" s="1"/>
      <c r="B11794" s="110"/>
    </row>
    <row r="11795" spans="1:2" ht="12.75">
      <c r="A11795" s="1"/>
      <c r="B11795" s="110"/>
    </row>
    <row r="11796" spans="1:2" ht="12.75">
      <c r="A11796" s="1"/>
      <c r="B11796" s="110"/>
    </row>
    <row r="11797" spans="1:2" ht="12.75">
      <c r="A11797" s="1"/>
      <c r="B11797" s="110"/>
    </row>
    <row r="11798" spans="1:2" ht="12.75">
      <c r="A11798" s="1"/>
      <c r="B11798" s="110"/>
    </row>
    <row r="11799" spans="1:2" ht="12.75">
      <c r="A11799" s="1"/>
      <c r="B11799" s="110"/>
    </row>
    <row r="11800" spans="1:2" ht="12.75">
      <c r="A11800" s="1"/>
      <c r="B11800" s="110"/>
    </row>
    <row r="11801" spans="1:2" ht="12.75">
      <c r="A11801" s="1"/>
      <c r="B11801" s="110"/>
    </row>
    <row r="11802" spans="1:2" ht="12.75">
      <c r="A11802" s="1"/>
      <c r="B11802" s="110"/>
    </row>
    <row r="11803" spans="1:2" ht="12.75">
      <c r="A11803" s="1"/>
      <c r="B11803" s="110"/>
    </row>
    <row r="11804" spans="1:2" ht="12.75">
      <c r="A11804" s="1"/>
      <c r="B11804" s="110"/>
    </row>
    <row r="11805" spans="1:2" ht="12.75">
      <c r="A11805" s="1"/>
      <c r="B11805" s="110"/>
    </row>
    <row r="11806" spans="1:2" ht="12.75">
      <c r="A11806" s="1"/>
      <c r="B11806" s="110"/>
    </row>
    <row r="11807" spans="1:2" ht="12.75">
      <c r="A11807" s="1"/>
      <c r="B11807" s="110"/>
    </row>
    <row r="11808" spans="1:2" ht="12.75">
      <c r="A11808" s="1"/>
      <c r="B11808" s="110"/>
    </row>
    <row r="11809" spans="1:2" ht="12.75">
      <c r="A11809" s="1"/>
      <c r="B11809" s="110"/>
    </row>
    <row r="11810" spans="1:2" ht="12.75">
      <c r="A11810" s="1"/>
      <c r="B11810" s="110"/>
    </row>
    <row r="11811" spans="1:2" ht="12.75">
      <c r="A11811" s="1"/>
      <c r="B11811" s="110"/>
    </row>
    <row r="11812" spans="1:2" ht="12.75">
      <c r="A11812" s="1"/>
      <c r="B11812" s="110"/>
    </row>
    <row r="11813" spans="1:2" ht="12.75">
      <c r="A11813" s="1"/>
      <c r="B11813" s="110"/>
    </row>
    <row r="11814" spans="1:2" ht="12.75">
      <c r="A11814" s="1"/>
      <c r="B11814" s="110"/>
    </row>
    <row r="11815" spans="1:2" ht="12.75">
      <c r="A11815" s="1"/>
      <c r="B11815" s="110"/>
    </row>
    <row r="11816" spans="1:2" ht="12.75">
      <c r="A11816" s="1"/>
      <c r="B11816" s="110"/>
    </row>
    <row r="11817" spans="1:2" ht="12.75">
      <c r="A11817" s="1"/>
      <c r="B11817" s="110"/>
    </row>
    <row r="11818" spans="1:2" ht="12.75">
      <c r="A11818" s="1"/>
      <c r="B11818" s="110"/>
    </row>
    <row r="11819" spans="1:2" ht="12.75">
      <c r="A11819" s="1"/>
      <c r="B11819" s="110"/>
    </row>
    <row r="11820" spans="1:2" ht="12.75">
      <c r="A11820" s="1"/>
      <c r="B11820" s="110"/>
    </row>
    <row r="11821" spans="1:2" ht="12.75">
      <c r="A11821" s="1"/>
      <c r="B11821" s="110"/>
    </row>
    <row r="11822" spans="1:2" ht="12.75">
      <c r="A11822" s="1"/>
      <c r="B11822" s="110"/>
    </row>
    <row r="11823" spans="1:2" ht="12.75">
      <c r="A11823" s="1"/>
      <c r="B11823" s="110"/>
    </row>
    <row r="11824" spans="1:2" ht="12.75">
      <c r="A11824" s="1"/>
      <c r="B11824" s="110"/>
    </row>
    <row r="11825" spans="1:2" ht="12.75">
      <c r="A11825" s="1"/>
      <c r="B11825" s="110"/>
    </row>
    <row r="11826" spans="1:2" ht="12.75">
      <c r="A11826" s="1"/>
      <c r="B11826" s="110"/>
    </row>
    <row r="11827" spans="1:2" ht="12.75">
      <c r="A11827" s="1"/>
      <c r="B11827" s="110"/>
    </row>
    <row r="11828" spans="1:2" ht="12.75">
      <c r="A11828" s="1"/>
      <c r="B11828" s="110"/>
    </row>
    <row r="11829" spans="1:2" ht="12.75">
      <c r="A11829" s="1"/>
      <c r="B11829" s="110"/>
    </row>
    <row r="11830" spans="1:2" ht="12.75">
      <c r="A11830" s="1"/>
      <c r="B11830" s="110"/>
    </row>
    <row r="11831" spans="1:2" ht="12.75">
      <c r="A11831" s="1"/>
      <c r="B11831" s="110"/>
    </row>
    <row r="11832" spans="1:2" ht="12.75">
      <c r="A11832" s="1"/>
      <c r="B11832" s="110"/>
    </row>
    <row r="11833" spans="1:2" ht="12.75">
      <c r="A11833" s="1"/>
      <c r="B11833" s="110"/>
    </row>
    <row r="11834" spans="1:2" ht="12.75">
      <c r="A11834" s="1"/>
      <c r="B11834" s="110"/>
    </row>
    <row r="11835" spans="1:2" ht="12.75">
      <c r="A11835" s="1"/>
      <c r="B11835" s="110"/>
    </row>
    <row r="11836" spans="1:2" ht="12.75">
      <c r="A11836" s="1"/>
      <c r="B11836" s="110"/>
    </row>
    <row r="11837" spans="1:2" ht="12.75">
      <c r="A11837" s="1"/>
      <c r="B11837" s="110"/>
    </row>
    <row r="11838" spans="1:2" ht="12.75">
      <c r="A11838" s="1"/>
      <c r="B11838" s="110"/>
    </row>
    <row r="11839" spans="1:2" ht="12.75">
      <c r="A11839" s="1"/>
      <c r="B11839" s="110"/>
    </row>
    <row r="11840" spans="1:2" ht="12.75">
      <c r="A11840" s="1"/>
      <c r="B11840" s="110"/>
    </row>
    <row r="11841" spans="1:2" ht="12.75">
      <c r="A11841" s="1"/>
      <c r="B11841" s="110"/>
    </row>
    <row r="11842" spans="1:2" ht="12.75">
      <c r="A11842" s="1"/>
      <c r="B11842" s="110"/>
    </row>
    <row r="11843" spans="1:2" ht="12.75">
      <c r="A11843" s="1"/>
      <c r="B11843" s="110"/>
    </row>
    <row r="11844" spans="1:2" ht="12.75">
      <c r="A11844" s="1"/>
      <c r="B11844" s="110"/>
    </row>
    <row r="11845" spans="1:2" ht="12.75">
      <c r="A11845" s="1"/>
      <c r="B11845" s="110"/>
    </row>
    <row r="11846" spans="1:2" ht="12.75">
      <c r="A11846" s="1"/>
      <c r="B11846" s="110"/>
    </row>
    <row r="11847" spans="1:2" ht="12.75">
      <c r="A11847" s="1"/>
      <c r="B11847" s="110"/>
    </row>
    <row r="11848" spans="1:2" ht="12.75">
      <c r="A11848" s="1"/>
      <c r="B11848" s="110"/>
    </row>
    <row r="11849" spans="1:2" ht="12.75">
      <c r="A11849" s="1"/>
      <c r="B11849" s="110"/>
    </row>
    <row r="11850" spans="1:2" ht="12.75">
      <c r="A11850" s="1"/>
      <c r="B11850" s="110"/>
    </row>
    <row r="11851" spans="1:2" ht="12.75">
      <c r="A11851" s="1"/>
      <c r="B11851" s="110"/>
    </row>
    <row r="11852" spans="1:2" ht="12.75">
      <c r="A11852" s="1"/>
      <c r="B11852" s="110"/>
    </row>
    <row r="11853" spans="1:2" ht="12.75">
      <c r="A11853" s="1"/>
      <c r="B11853" s="110"/>
    </row>
    <row r="11854" spans="1:2" ht="12.75">
      <c r="A11854" s="1"/>
      <c r="B11854" s="110"/>
    </row>
    <row r="11855" spans="1:2" ht="12.75">
      <c r="A11855" s="1"/>
      <c r="B11855" s="110"/>
    </row>
    <row r="11856" spans="1:2" ht="12.75">
      <c r="A11856" s="1"/>
      <c r="B11856" s="110"/>
    </row>
    <row r="11857" spans="1:2" ht="12.75">
      <c r="A11857" s="1"/>
      <c r="B11857" s="110"/>
    </row>
    <row r="11858" spans="1:2" ht="12.75">
      <c r="A11858" s="1"/>
      <c r="B11858" s="110"/>
    </row>
    <row r="11859" spans="1:2" ht="12.75">
      <c r="A11859" s="1"/>
      <c r="B11859" s="110"/>
    </row>
    <row r="11860" spans="1:2" ht="12.75">
      <c r="A11860" s="1"/>
      <c r="B11860" s="110"/>
    </row>
    <row r="11861" spans="1:2" ht="12.75">
      <c r="A11861" s="1"/>
      <c r="B11861" s="110"/>
    </row>
    <row r="11862" spans="1:2" ht="12.75">
      <c r="A11862" s="1"/>
      <c r="B11862" s="110"/>
    </row>
    <row r="11863" spans="1:2" ht="12.75">
      <c r="A11863" s="1"/>
      <c r="B11863" s="110"/>
    </row>
    <row r="11864" spans="1:2" ht="12.75">
      <c r="A11864" s="1"/>
      <c r="B11864" s="110"/>
    </row>
    <row r="11865" spans="1:2" ht="12.75">
      <c r="A11865" s="1"/>
      <c r="B11865" s="110"/>
    </row>
    <row r="11866" spans="1:2" ht="12.75">
      <c r="A11866" s="1"/>
      <c r="B11866" s="110"/>
    </row>
    <row r="11867" spans="1:2" ht="12.75">
      <c r="A11867" s="1"/>
      <c r="B11867" s="110"/>
    </row>
    <row r="11868" spans="1:2" ht="12.75">
      <c r="A11868" s="1"/>
      <c r="B11868" s="110"/>
    </row>
    <row r="11869" spans="1:2" ht="12.75">
      <c r="A11869" s="1"/>
      <c r="B11869" s="110"/>
    </row>
    <row r="11870" spans="1:2" ht="12.75">
      <c r="A11870" s="1"/>
      <c r="B11870" s="110"/>
    </row>
    <row r="11871" spans="1:2" ht="12.75">
      <c r="A11871" s="1"/>
      <c r="B11871" s="110"/>
    </row>
    <row r="11872" spans="1:2" ht="12.75">
      <c r="A11872" s="1"/>
      <c r="B11872" s="110"/>
    </row>
    <row r="11873" spans="1:2" ht="12.75">
      <c r="A11873" s="1"/>
      <c r="B11873" s="110"/>
    </row>
    <row r="11874" spans="1:2" ht="12.75">
      <c r="A11874" s="1"/>
      <c r="B11874" s="110"/>
    </row>
    <row r="11875" spans="1:2" ht="12.75">
      <c r="A11875" s="1"/>
      <c r="B11875" s="110"/>
    </row>
    <row r="11876" spans="1:2" ht="12.75">
      <c r="A11876" s="1"/>
      <c r="B11876" s="110"/>
    </row>
    <row r="11877" spans="1:2" ht="12.75">
      <c r="A11877" s="1"/>
      <c r="B11877" s="110"/>
    </row>
    <row r="11878" spans="1:2" ht="12.75">
      <c r="A11878" s="1"/>
      <c r="B11878" s="110"/>
    </row>
    <row r="11879" spans="1:2" ht="12.75">
      <c r="A11879" s="1"/>
      <c r="B11879" s="110"/>
    </row>
    <row r="11880" spans="1:2" ht="12.75">
      <c r="A11880" s="1"/>
      <c r="B11880" s="110"/>
    </row>
    <row r="11881" spans="1:2" ht="12.75">
      <c r="A11881" s="1"/>
      <c r="B11881" s="110"/>
    </row>
    <row r="11882" spans="1:2" ht="12.75">
      <c r="A11882" s="1"/>
      <c r="B11882" s="110"/>
    </row>
    <row r="11883" spans="1:2" ht="12.75">
      <c r="A11883" s="1"/>
      <c r="B11883" s="110"/>
    </row>
    <row r="11884" spans="1:2" ht="12.75">
      <c r="A11884" s="1"/>
      <c r="B11884" s="110"/>
    </row>
    <row r="11885" spans="1:2" ht="12.75">
      <c r="A11885" s="1"/>
      <c r="B11885" s="110"/>
    </row>
    <row r="11886" spans="1:2" ht="12.75">
      <c r="A11886" s="1"/>
      <c r="B11886" s="110"/>
    </row>
    <row r="11887" spans="1:2" ht="12.75">
      <c r="A11887" s="1"/>
      <c r="B11887" s="110"/>
    </row>
    <row r="11888" spans="1:2" ht="12.75">
      <c r="A11888" s="1"/>
      <c r="B11888" s="110"/>
    </row>
    <row r="11889" spans="1:2" ht="12.75">
      <c r="A11889" s="1"/>
      <c r="B11889" s="110"/>
    </row>
    <row r="11890" spans="1:2" ht="12.75">
      <c r="A11890" s="1"/>
      <c r="B11890" s="110"/>
    </row>
    <row r="11891" spans="1:2" ht="12.75">
      <c r="A11891" s="1"/>
      <c r="B11891" s="110"/>
    </row>
    <row r="11892" spans="1:2" ht="12.75">
      <c r="A11892" s="1"/>
      <c r="B11892" s="110"/>
    </row>
    <row r="11893" spans="1:2" ht="12.75">
      <c r="A11893" s="1"/>
      <c r="B11893" s="110"/>
    </row>
    <row r="11894" spans="1:2" ht="12.75">
      <c r="A11894" s="1"/>
      <c r="B11894" s="110"/>
    </row>
    <row r="11895" spans="1:2" ht="12.75">
      <c r="A11895" s="1"/>
      <c r="B11895" s="110"/>
    </row>
    <row r="11896" spans="1:2" ht="12.75">
      <c r="A11896" s="1"/>
      <c r="B11896" s="110"/>
    </row>
    <row r="11897" spans="1:2" ht="12.75">
      <c r="A11897" s="1"/>
      <c r="B11897" s="110"/>
    </row>
    <row r="11898" spans="1:2" ht="12.75">
      <c r="A11898" s="1"/>
      <c r="B11898" s="110"/>
    </row>
    <row r="11899" spans="1:2" ht="12.75">
      <c r="A11899" s="1"/>
      <c r="B11899" s="110"/>
    </row>
    <row r="11900" spans="1:2" ht="12.75">
      <c r="A11900" s="1"/>
      <c r="B11900" s="110"/>
    </row>
    <row r="11901" spans="1:2" ht="12.75">
      <c r="A11901" s="1"/>
      <c r="B11901" s="110"/>
    </row>
    <row r="11902" spans="1:2" ht="12.75">
      <c r="A11902" s="1"/>
      <c r="B11902" s="110"/>
    </row>
    <row r="11903" spans="1:2" ht="12.75">
      <c r="A11903" s="1"/>
      <c r="B11903" s="110"/>
    </row>
    <row r="11904" spans="1:2" ht="12.75">
      <c r="A11904" s="1"/>
      <c r="B11904" s="110"/>
    </row>
    <row r="11905" spans="1:2" ht="12.75">
      <c r="A11905" s="1"/>
      <c r="B11905" s="110"/>
    </row>
    <row r="11906" spans="1:2" ht="12.75">
      <c r="A11906" s="1"/>
      <c r="B11906" s="110"/>
    </row>
    <row r="11907" spans="1:2" ht="12.75">
      <c r="A11907" s="1"/>
      <c r="B11907" s="110"/>
    </row>
    <row r="11908" spans="1:2" ht="12.75">
      <c r="A11908" s="1"/>
      <c r="B11908" s="110"/>
    </row>
    <row r="11909" spans="1:2" ht="12.75">
      <c r="A11909" s="1"/>
      <c r="B11909" s="110"/>
    </row>
    <row r="11910" spans="1:2" ht="12.75">
      <c r="A11910" s="1"/>
      <c r="B11910" s="110"/>
    </row>
    <row r="11911" spans="1:2" ht="12.75">
      <c r="A11911" s="1"/>
      <c r="B11911" s="110"/>
    </row>
    <row r="11912" spans="1:2" ht="12.75">
      <c r="A11912" s="1"/>
      <c r="B11912" s="110"/>
    </row>
    <row r="11913" spans="1:2" ht="12.75">
      <c r="A11913" s="1"/>
      <c r="B11913" s="110"/>
    </row>
    <row r="11914" spans="1:2" ht="12.75">
      <c r="A11914" s="1"/>
      <c r="B11914" s="110"/>
    </row>
    <row r="11915" spans="1:2" ht="12.75">
      <c r="A11915" s="1"/>
      <c r="B11915" s="110"/>
    </row>
    <row r="11916" spans="1:2" ht="12.75">
      <c r="A11916" s="1"/>
      <c r="B11916" s="110"/>
    </row>
    <row r="11917" spans="1:2" ht="12.75">
      <c r="A11917" s="1"/>
      <c r="B11917" s="110"/>
    </row>
    <row r="11918" spans="1:2" ht="12.75">
      <c r="A11918" s="1"/>
      <c r="B11918" s="110"/>
    </row>
    <row r="11919" spans="1:2" ht="12.75">
      <c r="A11919" s="1"/>
      <c r="B11919" s="110"/>
    </row>
    <row r="11920" spans="1:2" ht="12.75">
      <c r="A11920" s="1"/>
      <c r="B11920" s="110"/>
    </row>
    <row r="11921" spans="1:2" ht="12.75">
      <c r="A11921" s="1"/>
      <c r="B11921" s="110"/>
    </row>
    <row r="11922" spans="1:2" ht="12.75">
      <c r="A11922" s="1"/>
      <c r="B11922" s="110"/>
    </row>
    <row r="11923" spans="1:2" ht="12.75">
      <c r="A11923" s="1"/>
      <c r="B11923" s="110"/>
    </row>
    <row r="11924" spans="1:2" ht="12.75">
      <c r="A11924" s="1"/>
      <c r="B11924" s="110"/>
    </row>
    <row r="11925" spans="1:2" ht="12.75">
      <c r="A11925" s="1"/>
      <c r="B11925" s="110"/>
    </row>
    <row r="11926" spans="1:2" ht="12.75">
      <c r="A11926" s="1"/>
      <c r="B11926" s="110"/>
    </row>
    <row r="11927" spans="1:2" ht="12.75">
      <c r="A11927" s="1"/>
      <c r="B11927" s="110"/>
    </row>
    <row r="11928" spans="1:2" ht="12.75">
      <c r="A11928" s="1"/>
      <c r="B11928" s="110"/>
    </row>
    <row r="11929" spans="1:2" ht="12.75">
      <c r="A11929" s="1"/>
      <c r="B11929" s="110"/>
    </row>
    <row r="11930" spans="1:2" ht="12.75">
      <c r="A11930" s="1"/>
      <c r="B11930" s="110"/>
    </row>
    <row r="11931" spans="1:2" ht="12.75">
      <c r="A11931" s="1"/>
      <c r="B11931" s="110"/>
    </row>
    <row r="11932" spans="1:2" ht="12.75">
      <c r="A11932" s="1"/>
      <c r="B11932" s="110"/>
    </row>
    <row r="11933" spans="1:2" ht="12.75">
      <c r="A11933" s="1"/>
      <c r="B11933" s="110"/>
    </row>
    <row r="11934" spans="1:2" ht="12.75">
      <c r="A11934" s="1"/>
      <c r="B11934" s="110"/>
    </row>
    <row r="11935" spans="1:2" ht="12.75">
      <c r="A11935" s="1"/>
      <c r="B11935" s="110"/>
    </row>
    <row r="11936" spans="1:2" ht="12.75">
      <c r="A11936" s="1"/>
      <c r="B11936" s="110"/>
    </row>
    <row r="11937" spans="1:2" ht="12.75">
      <c r="A11937" s="1"/>
      <c r="B11937" s="110"/>
    </row>
    <row r="11938" spans="1:2" ht="12.75">
      <c r="A11938" s="1"/>
      <c r="B11938" s="110"/>
    </row>
    <row r="11939" spans="1:2" ht="12.75">
      <c r="A11939" s="1"/>
      <c r="B11939" s="110"/>
    </row>
    <row r="11940" spans="1:2" ht="12.75">
      <c r="A11940" s="1"/>
      <c r="B11940" s="110"/>
    </row>
    <row r="11941" spans="1:2" ht="12.75">
      <c r="A11941" s="1"/>
      <c r="B11941" s="110"/>
    </row>
    <row r="11942" spans="1:2" ht="12.75">
      <c r="A11942" s="1"/>
      <c r="B11942" s="110"/>
    </row>
    <row r="11943" spans="1:2" ht="12.75">
      <c r="A11943" s="1"/>
      <c r="B11943" s="110"/>
    </row>
    <row r="11944" spans="1:2" ht="12.75">
      <c r="A11944" s="1"/>
      <c r="B11944" s="110"/>
    </row>
    <row r="11945" spans="1:2" ht="12.75">
      <c r="A11945" s="1"/>
      <c r="B11945" s="110"/>
    </row>
    <row r="11946" spans="1:2" ht="12.75">
      <c r="A11946" s="1"/>
      <c r="B11946" s="110"/>
    </row>
    <row r="11947" spans="1:2" ht="12.75">
      <c r="A11947" s="1"/>
      <c r="B11947" s="110"/>
    </row>
    <row r="11948" spans="1:2" ht="12.75">
      <c r="A11948" s="1"/>
      <c r="B11948" s="110"/>
    </row>
    <row r="11949" spans="1:2" ht="12.75">
      <c r="A11949" s="1"/>
      <c r="B11949" s="110"/>
    </row>
    <row r="11950" spans="1:2" ht="12.75">
      <c r="A11950" s="1"/>
      <c r="B11950" s="110"/>
    </row>
    <row r="11951" spans="1:2" ht="12.75">
      <c r="A11951" s="1"/>
      <c r="B11951" s="110"/>
    </row>
    <row r="11952" spans="1:2" ht="12.75">
      <c r="A11952" s="1"/>
      <c r="B11952" s="110"/>
    </row>
    <row r="11953" spans="1:2" ht="12.75">
      <c r="A11953" s="1"/>
      <c r="B11953" s="110"/>
    </row>
    <row r="11954" spans="1:2" ht="12.75">
      <c r="A11954" s="1"/>
      <c r="B11954" s="110"/>
    </row>
    <row r="11955" spans="1:2" ht="12.75">
      <c r="A11955" s="1"/>
      <c r="B11955" s="110"/>
    </row>
    <row r="11956" spans="1:2" ht="12.75">
      <c r="A11956" s="1"/>
      <c r="B11956" s="110"/>
    </row>
    <row r="11957" spans="1:2" ht="12.75">
      <c r="A11957" s="1"/>
      <c r="B11957" s="110"/>
    </row>
    <row r="11958" spans="1:2" ht="12.75">
      <c r="A11958" s="1"/>
      <c r="B11958" s="110"/>
    </row>
    <row r="11959" spans="1:2" ht="12.75">
      <c r="A11959" s="1"/>
      <c r="B11959" s="110"/>
    </row>
    <row r="11960" spans="1:2" ht="12.75">
      <c r="A11960" s="1"/>
      <c r="B11960" s="110"/>
    </row>
    <row r="11961" spans="1:2" ht="12.75">
      <c r="A11961" s="1"/>
      <c r="B11961" s="110"/>
    </row>
    <row r="11962" spans="1:2" ht="12.75">
      <c r="A11962" s="1"/>
      <c r="B11962" s="110"/>
    </row>
    <row r="11963" spans="1:2" ht="12.75">
      <c r="A11963" s="1"/>
      <c r="B11963" s="110"/>
    </row>
    <row r="11964" spans="1:2" ht="12.75">
      <c r="A11964" s="1"/>
      <c r="B11964" s="110"/>
    </row>
    <row r="11965" spans="1:2" ht="12.75">
      <c r="A11965" s="1"/>
      <c r="B11965" s="110"/>
    </row>
    <row r="11966" spans="1:2" ht="12.75">
      <c r="A11966" s="1"/>
      <c r="B11966" s="110"/>
    </row>
    <row r="11967" spans="1:2" ht="12.75">
      <c r="A11967" s="1"/>
      <c r="B11967" s="110"/>
    </row>
    <row r="11968" spans="1:2" ht="12.75">
      <c r="A11968" s="1"/>
      <c r="B11968" s="110"/>
    </row>
    <row r="11969" spans="1:2" ht="12.75">
      <c r="A11969" s="1"/>
      <c r="B11969" s="110"/>
    </row>
    <row r="11970" spans="1:2" ht="12.75">
      <c r="A11970" s="1"/>
      <c r="B11970" s="110"/>
    </row>
    <row r="11971" spans="1:2" ht="12.75">
      <c r="A11971" s="1"/>
      <c r="B11971" s="110"/>
    </row>
    <row r="11972" spans="1:2" ht="12.75">
      <c r="A11972" s="1"/>
      <c r="B11972" s="110"/>
    </row>
    <row r="11973" spans="1:2" ht="12.75">
      <c r="A11973" s="1"/>
      <c r="B11973" s="110"/>
    </row>
    <row r="11974" spans="1:2" ht="12.75">
      <c r="A11974" s="1"/>
      <c r="B11974" s="110"/>
    </row>
    <row r="11975" spans="1:2" ht="12.75">
      <c r="A11975" s="1"/>
      <c r="B11975" s="110"/>
    </row>
    <row r="11976" spans="1:2" ht="12.75">
      <c r="A11976" s="1"/>
      <c r="B11976" s="110"/>
    </row>
    <row r="11977" spans="1:2" ht="12.75">
      <c r="A11977" s="1"/>
      <c r="B11977" s="110"/>
    </row>
    <row r="11978" spans="1:2" ht="12.75">
      <c r="A11978" s="1"/>
      <c r="B11978" s="110"/>
    </row>
    <row r="11979" spans="1:2" ht="12.75">
      <c r="A11979" s="1"/>
      <c r="B11979" s="110"/>
    </row>
    <row r="11980" spans="1:2" ht="12.75">
      <c r="A11980" s="1"/>
      <c r="B11980" s="110"/>
    </row>
    <row r="11981" spans="1:2" ht="12.75">
      <c r="A11981" s="1"/>
      <c r="B11981" s="110"/>
    </row>
    <row r="11982" spans="1:2" ht="12.75">
      <c r="A11982" s="1"/>
      <c r="B11982" s="110"/>
    </row>
    <row r="11983" spans="1:2" ht="12.75">
      <c r="A11983" s="1"/>
      <c r="B11983" s="110"/>
    </row>
    <row r="11984" spans="1:2" ht="12.75">
      <c r="A11984" s="1"/>
      <c r="B11984" s="110"/>
    </row>
    <row r="11985" spans="1:2" ht="12.75">
      <c r="A11985" s="1"/>
      <c r="B11985" s="110"/>
    </row>
    <row r="11986" spans="1:2" ht="12.75">
      <c r="A11986" s="1"/>
      <c r="B11986" s="110"/>
    </row>
    <row r="11987" spans="1:2" ht="12.75">
      <c r="A11987" s="1"/>
      <c r="B11987" s="110"/>
    </row>
    <row r="11988" spans="1:2" ht="12.75">
      <c r="A11988" s="1"/>
      <c r="B11988" s="110"/>
    </row>
    <row r="11989" spans="1:2" ht="12.75">
      <c r="A11989" s="1"/>
      <c r="B11989" s="110"/>
    </row>
    <row r="11990" spans="1:2" ht="12.75">
      <c r="A11990" s="1"/>
      <c r="B11990" s="110"/>
    </row>
    <row r="11991" spans="1:2" ht="12.75">
      <c r="A11991" s="1"/>
      <c r="B11991" s="110"/>
    </row>
    <row r="11992" spans="1:2" ht="12.75">
      <c r="A11992" s="1"/>
      <c r="B11992" s="110"/>
    </row>
    <row r="11993" spans="1:2" ht="12.75">
      <c r="A11993" s="1"/>
      <c r="B11993" s="110"/>
    </row>
    <row r="11994" spans="1:2" ht="12.75">
      <c r="A11994" s="1"/>
      <c r="B11994" s="110"/>
    </row>
    <row r="11995" spans="1:2" ht="12.75">
      <c r="A11995" s="1"/>
      <c r="B11995" s="110"/>
    </row>
    <row r="11996" spans="1:2" ht="12.75">
      <c r="A11996" s="1"/>
      <c r="B11996" s="110"/>
    </row>
    <row r="11997" spans="1:2" ht="12.75">
      <c r="A11997" s="1"/>
      <c r="B11997" s="110"/>
    </row>
    <row r="11998" spans="1:2" ht="12.75">
      <c r="A11998" s="1"/>
      <c r="B11998" s="110"/>
    </row>
    <row r="11999" spans="1:2" ht="12.75">
      <c r="A11999" s="1"/>
      <c r="B11999" s="110"/>
    </row>
    <row r="12000" spans="1:2" ht="12.75">
      <c r="A12000" s="1"/>
      <c r="B12000" s="110"/>
    </row>
    <row r="12001" spans="1:2" ht="12.75">
      <c r="A12001" s="1"/>
      <c r="B12001" s="110"/>
    </row>
    <row r="12002" spans="1:2" ht="12.75">
      <c r="A12002" s="1"/>
      <c r="B12002" s="110"/>
    </row>
    <row r="12003" spans="1:2" ht="12.75">
      <c r="A12003" s="1"/>
      <c r="B12003" s="110"/>
    </row>
    <row r="12004" spans="1:2" ht="12.75">
      <c r="A12004" s="1"/>
      <c r="B12004" s="110"/>
    </row>
    <row r="12005" spans="1:2" ht="12.75">
      <c r="A12005" s="1"/>
      <c r="B12005" s="110"/>
    </row>
    <row r="12006" spans="1:2" ht="12.75">
      <c r="A12006" s="1"/>
      <c r="B12006" s="110"/>
    </row>
    <row r="12007" spans="1:2" ht="12.75">
      <c r="A12007" s="1"/>
      <c r="B12007" s="110"/>
    </row>
    <row r="12008" spans="1:2" ht="12.75">
      <c r="A12008" s="1"/>
      <c r="B12008" s="110"/>
    </row>
    <row r="12009" spans="1:2" ht="12.75">
      <c r="A12009" s="1"/>
      <c r="B12009" s="110"/>
    </row>
    <row r="12010" spans="1:2" ht="12.75">
      <c r="A12010" s="1"/>
      <c r="B12010" s="110"/>
    </row>
    <row r="12011" spans="1:2" ht="12.75">
      <c r="A12011" s="1"/>
      <c r="B12011" s="110"/>
    </row>
    <row r="12012" spans="1:2" ht="12.75">
      <c r="A12012" s="1"/>
      <c r="B12012" s="110"/>
    </row>
    <row r="12013" spans="1:2" ht="12.75">
      <c r="A12013" s="1"/>
      <c r="B12013" s="110"/>
    </row>
    <row r="12014" spans="1:2" ht="12.75">
      <c r="A12014" s="1"/>
      <c r="B12014" s="110"/>
    </row>
    <row r="12015" spans="1:2" ht="12.75">
      <c r="A12015" s="1"/>
      <c r="B12015" s="110"/>
    </row>
    <row r="12016" spans="1:2" ht="12.75">
      <c r="A12016" s="1"/>
      <c r="B12016" s="110"/>
    </row>
    <row r="12017" spans="1:2" ht="12.75">
      <c r="A12017" s="1"/>
      <c r="B12017" s="110"/>
    </row>
    <row r="12018" spans="1:2" ht="12.75">
      <c r="A12018" s="1"/>
      <c r="B12018" s="110"/>
    </row>
    <row r="12019" spans="1:2" ht="12.75">
      <c r="A12019" s="1"/>
      <c r="B12019" s="110"/>
    </row>
    <row r="12020" spans="1:2" ht="12.75">
      <c r="A12020" s="1"/>
      <c r="B12020" s="110"/>
    </row>
    <row r="12021" spans="1:2" ht="12.75">
      <c r="A12021" s="1"/>
      <c r="B12021" s="110"/>
    </row>
    <row r="12022" spans="1:2" ht="12.75">
      <c r="A12022" s="1"/>
      <c r="B12022" s="110"/>
    </row>
    <row r="12023" spans="1:2" ht="12.75">
      <c r="A12023" s="1"/>
      <c r="B12023" s="110"/>
    </row>
    <row r="12024" spans="1:2" ht="12.75">
      <c r="A12024" s="1"/>
      <c r="B12024" s="110"/>
    </row>
    <row r="12025" spans="1:2" ht="12.75">
      <c r="A12025" s="1"/>
      <c r="B12025" s="110"/>
    </row>
    <row r="12026" spans="1:2" ht="12.75">
      <c r="A12026" s="1"/>
      <c r="B12026" s="110"/>
    </row>
    <row r="12027" spans="1:2" ht="12.75">
      <c r="A12027" s="1"/>
      <c r="B12027" s="110"/>
    </row>
    <row r="12028" spans="1:2" ht="12.75">
      <c r="A12028" s="1"/>
      <c r="B12028" s="110"/>
    </row>
    <row r="12029" spans="1:2" ht="12.75">
      <c r="A12029" s="1"/>
      <c r="B12029" s="110"/>
    </row>
    <row r="12030" spans="1:2" ht="12.75">
      <c r="A12030" s="1"/>
      <c r="B12030" s="110"/>
    </row>
    <row r="12031" spans="1:2" ht="12.75">
      <c r="A12031" s="1"/>
      <c r="B12031" s="110"/>
    </row>
    <row r="12032" spans="1:2" ht="12.75">
      <c r="A12032" s="1"/>
      <c r="B12032" s="110"/>
    </row>
    <row r="12033" spans="1:2" ht="12.75">
      <c r="A12033" s="1"/>
      <c r="B12033" s="110"/>
    </row>
    <row r="12034" spans="1:2" ht="12.75">
      <c r="A12034" s="1"/>
      <c r="B12034" s="110"/>
    </row>
    <row r="12035" spans="1:2" ht="12.75">
      <c r="A12035" s="1"/>
      <c r="B12035" s="110"/>
    </row>
    <row r="12036" spans="1:2" ht="12.75">
      <c r="A12036" s="1"/>
      <c r="B12036" s="110"/>
    </row>
    <row r="12037" spans="1:2" ht="12.75">
      <c r="A12037" s="1"/>
      <c r="B12037" s="110"/>
    </row>
    <row r="12038" spans="1:2" ht="12.75">
      <c r="A12038" s="1"/>
      <c r="B12038" s="110"/>
    </row>
    <row r="12039" spans="1:2" ht="12.75">
      <c r="A12039" s="1"/>
      <c r="B12039" s="110"/>
    </row>
    <row r="12040" spans="1:2" ht="12.75">
      <c r="A12040" s="1"/>
      <c r="B12040" s="110"/>
    </row>
    <row r="12041" spans="1:2" ht="12.75">
      <c r="A12041" s="1"/>
      <c r="B12041" s="110"/>
    </row>
    <row r="12042" spans="1:2" ht="12.75">
      <c r="A12042" s="1"/>
      <c r="B12042" s="110"/>
    </row>
    <row r="12043" spans="1:2" ht="12.75">
      <c r="A12043" s="1"/>
      <c r="B12043" s="110"/>
    </row>
    <row r="12044" spans="1:2" ht="12.75">
      <c r="A12044" s="1"/>
      <c r="B12044" s="110"/>
    </row>
    <row r="12045" spans="1:2" ht="12.75">
      <c r="A12045" s="1"/>
      <c r="B12045" s="110"/>
    </row>
    <row r="12046" spans="1:2" ht="12.75">
      <c r="A12046" s="1"/>
      <c r="B12046" s="110"/>
    </row>
    <row r="12047" spans="1:2" ht="12.75">
      <c r="A12047" s="1"/>
      <c r="B12047" s="110"/>
    </row>
    <row r="12048" spans="1:2" ht="12.75">
      <c r="A12048" s="1"/>
      <c r="B12048" s="110"/>
    </row>
    <row r="12049" spans="1:2" ht="12.75">
      <c r="A12049" s="1"/>
      <c r="B12049" s="110"/>
    </row>
    <row r="12050" spans="1:2" ht="12.75">
      <c r="A12050" s="1"/>
      <c r="B12050" s="110"/>
    </row>
    <row r="12051" spans="1:2" ht="12.75">
      <c r="A12051" s="1"/>
      <c r="B12051" s="110"/>
    </row>
    <row r="12052" spans="1:2" ht="12.75">
      <c r="A12052" s="1"/>
      <c r="B12052" s="110"/>
    </row>
    <row r="12053" spans="1:2" ht="12.75">
      <c r="A12053" s="1"/>
      <c r="B12053" s="110"/>
    </row>
    <row r="12054" spans="1:2" ht="12.75">
      <c r="A12054" s="1"/>
      <c r="B12054" s="110"/>
    </row>
    <row r="12055" spans="1:2" ht="12.75">
      <c r="A12055" s="1"/>
      <c r="B12055" s="110"/>
    </row>
    <row r="12056" spans="1:2" ht="12.75">
      <c r="A12056" s="1"/>
      <c r="B12056" s="110"/>
    </row>
    <row r="12057" spans="1:2" ht="12.75">
      <c r="A12057" s="1"/>
      <c r="B12057" s="110"/>
    </row>
    <row r="12058" spans="1:2" ht="12.75">
      <c r="A12058" s="1"/>
      <c r="B12058" s="110"/>
    </row>
    <row r="12059" spans="1:2" ht="12.75">
      <c r="A12059" s="1"/>
      <c r="B12059" s="110"/>
    </row>
    <row r="12060" spans="1:2" ht="12.75">
      <c r="A12060" s="1"/>
      <c r="B12060" s="110"/>
    </row>
    <row r="12061" spans="1:2" ht="12.75">
      <c r="A12061" s="1"/>
      <c r="B12061" s="110"/>
    </row>
    <row r="12062" spans="1:2" ht="12.75">
      <c r="A12062" s="1"/>
      <c r="B12062" s="110"/>
    </row>
    <row r="12063" spans="1:2" ht="12.75">
      <c r="A12063" s="1"/>
      <c r="B12063" s="110"/>
    </row>
    <row r="12064" spans="1:2" ht="12.75">
      <c r="A12064" s="1"/>
      <c r="B12064" s="110"/>
    </row>
    <row r="12065" spans="1:2" ht="12.75">
      <c r="A12065" s="1"/>
      <c r="B12065" s="110"/>
    </row>
    <row r="12066" spans="1:2" ht="12.75">
      <c r="A12066" s="1"/>
      <c r="B12066" s="110"/>
    </row>
    <row r="12067" spans="1:2" ht="12.75">
      <c r="A12067" s="1"/>
      <c r="B12067" s="110"/>
    </row>
    <row r="12068" spans="1:2" ht="12.75">
      <c r="A12068" s="1"/>
      <c r="B12068" s="110"/>
    </row>
    <row r="12069" spans="1:2" ht="12.75">
      <c r="A12069" s="1"/>
      <c r="B12069" s="110"/>
    </row>
    <row r="12070" spans="1:2" ht="12.75">
      <c r="A12070" s="1"/>
      <c r="B12070" s="110"/>
    </row>
    <row r="12071" spans="1:2" ht="12.75">
      <c r="A12071" s="1"/>
      <c r="B12071" s="110"/>
    </row>
    <row r="12072" spans="1:2" ht="12.75">
      <c r="A12072" s="1"/>
      <c r="B12072" s="110"/>
    </row>
    <row r="12073" spans="1:2" ht="12.75">
      <c r="A12073" s="1"/>
      <c r="B12073" s="110"/>
    </row>
    <row r="12074" spans="1:2" ht="12.75">
      <c r="A12074" s="1"/>
      <c r="B12074" s="110"/>
    </row>
    <row r="12075" spans="1:2" ht="12.75">
      <c r="A12075" s="1"/>
      <c r="B12075" s="110"/>
    </row>
    <row r="12076" spans="1:2" ht="12.75">
      <c r="A12076" s="1"/>
      <c r="B12076" s="110"/>
    </row>
    <row r="12077" spans="1:2" ht="12.75">
      <c r="A12077" s="1"/>
      <c r="B12077" s="110"/>
    </row>
    <row r="12078" spans="1:2" ht="12.75">
      <c r="A12078" s="1"/>
      <c r="B12078" s="110"/>
    </row>
    <row r="12079" spans="1:2" ht="12.75">
      <c r="A12079" s="1"/>
      <c r="B12079" s="110"/>
    </row>
    <row r="12080" spans="1:2" ht="12.75">
      <c r="A12080" s="1"/>
      <c r="B12080" s="110"/>
    </row>
    <row r="12081" spans="1:2" ht="12.75">
      <c r="A12081" s="1"/>
      <c r="B12081" s="110"/>
    </row>
    <row r="12082" spans="1:2" ht="12.75">
      <c r="A12082" s="1"/>
      <c r="B12082" s="110"/>
    </row>
    <row r="12083" spans="1:2" ht="12.75">
      <c r="A12083" s="1"/>
      <c r="B12083" s="110"/>
    </row>
    <row r="12084" spans="1:2" ht="12.75">
      <c r="A12084" s="1"/>
      <c r="B12084" s="110"/>
    </row>
    <row r="12085" spans="1:2" ht="12.75">
      <c r="A12085" s="1"/>
      <c r="B12085" s="110"/>
    </row>
    <row r="12086" spans="1:2" ht="12.75">
      <c r="A12086" s="1"/>
      <c r="B12086" s="110"/>
    </row>
    <row r="12087" spans="1:2" ht="12.75">
      <c r="A12087" s="1"/>
      <c r="B12087" s="110"/>
    </row>
    <row r="12088" spans="1:2" ht="12.75">
      <c r="A12088" s="1"/>
      <c r="B12088" s="110"/>
    </row>
    <row r="12089" spans="1:2" ht="12.75">
      <c r="A12089" s="1"/>
      <c r="B12089" s="110"/>
    </row>
    <row r="12090" spans="1:2" ht="12.75">
      <c r="A12090" s="1"/>
      <c r="B12090" s="110"/>
    </row>
    <row r="12091" spans="1:2" ht="12.75">
      <c r="A12091" s="1"/>
      <c r="B12091" s="110"/>
    </row>
    <row r="12092" spans="1:2" ht="12.75">
      <c r="A12092" s="1"/>
      <c r="B12092" s="110"/>
    </row>
    <row r="12093" spans="1:2" ht="12.75">
      <c r="A12093" s="1"/>
      <c r="B12093" s="110"/>
    </row>
    <row r="12094" spans="1:2" ht="12.75">
      <c r="A12094" s="1"/>
      <c r="B12094" s="110"/>
    </row>
    <row r="12095" spans="1:2" ht="12.75">
      <c r="A12095" s="1"/>
      <c r="B12095" s="110"/>
    </row>
    <row r="12096" spans="1:2" ht="12.75">
      <c r="A12096" s="1"/>
      <c r="B12096" s="110"/>
    </row>
    <row r="12097" spans="1:2" ht="12.75">
      <c r="A12097" s="1"/>
      <c r="B12097" s="110"/>
    </row>
    <row r="12098" spans="1:2" ht="12.75">
      <c r="A12098" s="1"/>
      <c r="B12098" s="110"/>
    </row>
    <row r="12099" spans="1:2" ht="12.75">
      <c r="A12099" s="1"/>
      <c r="B12099" s="110"/>
    </row>
    <row r="12100" spans="1:2" ht="12.75">
      <c r="A12100" s="1"/>
      <c r="B12100" s="110"/>
    </row>
    <row r="12101" spans="1:2" ht="12.75">
      <c r="A12101" s="1"/>
      <c r="B12101" s="110"/>
    </row>
    <row r="12102" spans="1:2" ht="12.75">
      <c r="A12102" s="1"/>
      <c r="B12102" s="110"/>
    </row>
    <row r="12103" spans="1:2" ht="12.75">
      <c r="A12103" s="1"/>
      <c r="B12103" s="110"/>
    </row>
    <row r="12104" spans="1:2" ht="12.75">
      <c r="A12104" s="1"/>
      <c r="B12104" s="110"/>
    </row>
    <row r="12105" spans="1:2" ht="12.75">
      <c r="A12105" s="1"/>
      <c r="B12105" s="110"/>
    </row>
    <row r="12106" spans="1:2" ht="12.75">
      <c r="A12106" s="1"/>
      <c r="B12106" s="110"/>
    </row>
    <row r="12107" spans="1:2" ht="12.75">
      <c r="A12107" s="1"/>
      <c r="B12107" s="110"/>
    </row>
  </sheetData>
  <mergeCells count="25">
    <mergeCell ref="P15:P17"/>
    <mergeCell ref="I5:J5"/>
    <mergeCell ref="I14:I17"/>
    <mergeCell ref="J14:J17"/>
    <mergeCell ref="M5:N5"/>
    <mergeCell ref="K5:L5"/>
    <mergeCell ref="K14:K17"/>
    <mergeCell ref="L15:L17"/>
    <mergeCell ref="A786:D786"/>
    <mergeCell ref="A779:F779"/>
    <mergeCell ref="E14:E17"/>
    <mergeCell ref="F14:F17"/>
    <mergeCell ref="A759:B759"/>
    <mergeCell ref="A528:B528"/>
    <mergeCell ref="C14:C17"/>
    <mergeCell ref="G5:H5"/>
    <mergeCell ref="D14:D17"/>
    <mergeCell ref="B15:B17"/>
    <mergeCell ref="A11:P11"/>
    <mergeCell ref="M15:M17"/>
    <mergeCell ref="N15:N17"/>
    <mergeCell ref="G14:G17"/>
    <mergeCell ref="H14:H17"/>
    <mergeCell ref="O5:P5"/>
    <mergeCell ref="O15:O17"/>
  </mergeCells>
  <printOptions horizontalCentered="1"/>
  <pageMargins left="0.5905511811023623" right="0.5905511811023623" top="0.5511811023622047" bottom="0.5905511811023623" header="0.5118110236220472" footer="0.31496062992125984"/>
  <pageSetup firstPageNumber="45" useFirstPageNumber="1" horizontalDpi="300" verticalDpi="300" orientation="portrait" paperSize="9" scale="65" r:id="rId3"/>
  <rowBreaks count="4" manualBreakCount="4">
    <brk id="231" max="15" man="1"/>
    <brk id="367" max="15" man="1"/>
    <brk id="495" max="15" man="1"/>
    <brk id="75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2010-08-04T10:20:55Z</cp:lastPrinted>
  <dcterms:created xsi:type="dcterms:W3CDTF">2008-10-16T07:58:37Z</dcterms:created>
  <dcterms:modified xsi:type="dcterms:W3CDTF">2010-08-04T10:36:19Z</dcterms:modified>
  <cp:category/>
  <cp:version/>
  <cp:contentType/>
  <cp:contentStatus/>
</cp:coreProperties>
</file>