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9690" windowHeight="6225" tabRatio="601" activeTab="0"/>
  </bookViews>
  <sheets>
    <sheet name="układogół" sheetId="1" r:id="rId1"/>
    <sheet name="ukłwł" sheetId="2" r:id="rId2"/>
    <sheet name="ukłzlec" sheetId="3" r:id="rId3"/>
    <sheet name="dochodyBP" sheetId="4" r:id="rId4"/>
  </sheets>
  <definedNames>
    <definedName name="_xlnm.Print_Area" localSheetId="0">'układogół'!$A$1:$G$478</definedName>
    <definedName name="_xlnm.Print_Area" localSheetId="1">'ukłwł'!$A$1:$G$392</definedName>
    <definedName name="_xlnm.Print_Area" localSheetId="2">'ukłzlec'!$A$1:$G$167</definedName>
    <definedName name="_xlnm.Print_Titles" localSheetId="0">'układogół'!$7:$10</definedName>
    <definedName name="_xlnm.Print_Titles" localSheetId="1">'ukłwł'!$6:$9</definedName>
    <definedName name="_xlnm.Print_Titles" localSheetId="2">'ukłzlec'!$7:$10</definedName>
  </definedNames>
  <calcPr fullCalcOnLoad="1"/>
</workbook>
</file>

<file path=xl/sharedStrings.xml><?xml version="1.0" encoding="utf-8"?>
<sst xmlns="http://schemas.openxmlformats.org/spreadsheetml/2006/main" count="1350" uniqueCount="349">
  <si>
    <t>inwestycyjnych i zakupów inwestycyjnych</t>
  </si>
  <si>
    <t>Zadanie w zakresie kultury fizycznej i sportu</t>
  </si>
  <si>
    <t>Udziały powiatów w podatkach stanowiących dochód budżetu państwa</t>
  </si>
  <si>
    <t>Gospodarka odpadami</t>
  </si>
  <si>
    <t>Gospodarka ściekowa i ochrona wód</t>
  </si>
  <si>
    <t>Centra kultury i sztuki</t>
  </si>
  <si>
    <t>Szkoły artystyczne</t>
  </si>
  <si>
    <t>Specjalne ośrodki szkolno-wychowawcze</t>
  </si>
  <si>
    <t>Szpitale ogólne</t>
  </si>
  <si>
    <t xml:space="preserve">Wpływy z innych opłat stanowiących dochody jednostek </t>
  </si>
  <si>
    <t>samorządu terytorialnego na podstawie ustaw</t>
  </si>
  <si>
    <t xml:space="preserve">Szkoły zawodowe </t>
  </si>
  <si>
    <t xml:space="preserve">Przedszkola </t>
  </si>
  <si>
    <t>Szkoły zawodowe</t>
  </si>
  <si>
    <t>Dochody z najmu i dzierżawy składników majątkowych Skarbu Państwa,</t>
  </si>
  <si>
    <t>jednostek samorządu terytorial.lub innych jednostek zaliczanych do sektora</t>
  </si>
  <si>
    <t>finansów publicznych oraz innych umów o podobnym charakterze</t>
  </si>
  <si>
    <t xml:space="preserve">budżetowego, części zysku gospodarstwa pomocniczego oraz wpływy </t>
  </si>
  <si>
    <t>do budżetu ze środków specjalnych</t>
  </si>
  <si>
    <t>Spis powszechny i inne</t>
  </si>
  <si>
    <t>01095</t>
  </si>
  <si>
    <t>na realizację inwestycji i zakupów inwestycyjnych</t>
  </si>
  <si>
    <t>własnych gmin (związków gmin)</t>
  </si>
  <si>
    <t>własnych powiatu</t>
  </si>
  <si>
    <t>Pomoc materialna dla uczniów</t>
  </si>
  <si>
    <t xml:space="preserve">Wpływy z tytułu pomocy finansowej udzielanej między jednostkami samorządu </t>
  </si>
  <si>
    <t>terytorialnego na dofinansowanie własnych zadań inwestycji</t>
  </si>
  <si>
    <t xml:space="preserve"> i zakupów inwestycyjnych </t>
  </si>
  <si>
    <t>w zł</t>
  </si>
  <si>
    <t>Nazwa</t>
  </si>
  <si>
    <t>DOCHODY OGÓŁEM</t>
  </si>
  <si>
    <t>Oświata i wychowanie</t>
  </si>
  <si>
    <t>Ochrona zdrowia</t>
  </si>
  <si>
    <t>Kultura fizyczna i sport</t>
  </si>
  <si>
    <t>Różne rozliczenia</t>
  </si>
  <si>
    <t>010</t>
  </si>
  <si>
    <t>Rolnictwo i łowiectwo</t>
  </si>
  <si>
    <t>Transport i łączność</t>
  </si>
  <si>
    <t>Gospodarka mieszkaniowa</t>
  </si>
  <si>
    <t>Administracja publiczna</t>
  </si>
  <si>
    <t>Gospodarka komunalna i ochrona środowiska</t>
  </si>
  <si>
    <t>Działalność usługowa</t>
  </si>
  <si>
    <t xml:space="preserve">Dz. </t>
  </si>
  <si>
    <t xml:space="preserve">§ </t>
  </si>
  <si>
    <t>050</t>
  </si>
  <si>
    <t>097</t>
  </si>
  <si>
    <t>Subwencje ogólne z budżetu państwa</t>
  </si>
  <si>
    <t>096</t>
  </si>
  <si>
    <t>Żłobki</t>
  </si>
  <si>
    <t xml:space="preserve">Dotacje celowe otrzymane z budżetu państwa </t>
  </si>
  <si>
    <t>Bezpieczeństwo publiczne i ochrona przeciwpożarowa</t>
  </si>
  <si>
    <t>Rybołówstwo i rybactwo</t>
  </si>
  <si>
    <t>Edukacyjna opieka wychowawcza</t>
  </si>
  <si>
    <t xml:space="preserve">Ogrody botaniczne i zoologiczne oraz naturalne obszary </t>
  </si>
  <si>
    <t>i obiekty chronionej przyrody</t>
  </si>
  <si>
    <t>Kultura i ochrona dziedzictwa narodowego</t>
  </si>
  <si>
    <t>Pozostałe odsetki</t>
  </si>
  <si>
    <t>Otrzymane spadki, zapisy i darowizny w postaci pieniężnej</t>
  </si>
  <si>
    <t>Rozdz.</t>
  </si>
  <si>
    <t>Dotacje celowe otrzymane z budżetu państwa na zadania bieżące</t>
  </si>
  <si>
    <t xml:space="preserve">realizowane przez powiat </t>
  </si>
  <si>
    <t xml:space="preserve">z zakresu administracji rządowej oraz inne zadania zlecone ustawami </t>
  </si>
  <si>
    <t>01022</t>
  </si>
  <si>
    <t>Zwalczanie chorób zakaźnych zwierząt oraz badania monitoringowe</t>
  </si>
  <si>
    <t>pozostałości chemicznych i biologicznych w tkankach zwierząt</t>
  </si>
  <si>
    <t>i produktach pochodzenia zwierzęcego</t>
  </si>
  <si>
    <t>Pozostała działalność</t>
  </si>
  <si>
    <t>bieżących zadań własnych powiatu</t>
  </si>
  <si>
    <t>Dotacje celowe otrzymane z budżetu państwa na realizację</t>
  </si>
  <si>
    <t>Drogi publiczne gminne</t>
  </si>
  <si>
    <t>Gospodarka gruntami i nieruchomościami</t>
  </si>
  <si>
    <t>Biura planowania przestrzennego</t>
  </si>
  <si>
    <t>Prace geodezyjne i kartograficzne (nieinwestycyjne)</t>
  </si>
  <si>
    <t>Opracowania geodezyjne i kartograficzne</t>
  </si>
  <si>
    <t>Nadzór budowlany</t>
  </si>
  <si>
    <t>Urzędy wojewódzkie</t>
  </si>
  <si>
    <t>Urzędy gmin (miast i miast na prawach powiatu)</t>
  </si>
  <si>
    <t>Komisje poborowe</t>
  </si>
  <si>
    <t>Urzędy naczelnych organów wadzy państwowej, kontroli</t>
  </si>
  <si>
    <t>i ochrony prawa</t>
  </si>
  <si>
    <t>Komendy powiatowe Policji</t>
  </si>
  <si>
    <t>Komendy powiatowe Państwowej Straży Pożarnej</t>
  </si>
  <si>
    <t>Obrona cywilna</t>
  </si>
  <si>
    <t>Straż Miejska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</si>
  <si>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</si>
  <si>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</si>
  <si>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</si>
  <si>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</si>
  <si>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</si>
  <si>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</si>
  <si>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Podatek od czynności cywilnoprawnych</t>
  </si>
  <si>
    <t>Wpływy z opłaty skarbowej</t>
  </si>
  <si>
    <t>Wpływy z opłaty targowej</t>
  </si>
  <si>
    <t>Wpływy z różnych rozliczeń</t>
  </si>
  <si>
    <t>Udziały gmin w podatkach stanowiących dochód budżetu państwa</t>
  </si>
  <si>
    <t>Dywidendy i kwoty uzyskane ze zbycia praw majątkowych</t>
  </si>
  <si>
    <t xml:space="preserve">Wpływy z tyt.przekształcenia prawa użytkowania wieczystego </t>
  </si>
  <si>
    <t>przysługującego osobom fizycznym w prawo własności</t>
  </si>
  <si>
    <t>Wpływy z różnych opłat</t>
  </si>
  <si>
    <t>Wpływy z opłat za zezwolenia na sprzedaż alkoholu</t>
  </si>
  <si>
    <t>Wpływy z usług</t>
  </si>
  <si>
    <t xml:space="preserve">Część oświatowa subwencji ogólnej dla jednostek smorządu </t>
  </si>
  <si>
    <t>terytorialnego</t>
  </si>
  <si>
    <t>Część rekompensująca subwencji ogólnej dla gmin</t>
  </si>
  <si>
    <t>Różne rozliczenia finansowe</t>
  </si>
  <si>
    <t>Szkoły podstawowe</t>
  </si>
  <si>
    <t>Gimnazja</t>
  </si>
  <si>
    <t>Domy pomocy społecznej</t>
  </si>
  <si>
    <t>Podatek dochodowy od osób fizycznych</t>
  </si>
  <si>
    <t>Podatek dochodowy od osób prawnych</t>
  </si>
  <si>
    <t>Wpływy z opłaty komunikacyjnej</t>
  </si>
  <si>
    <t>Grzywny, mandaty i inne kary pieniężne od ludności</t>
  </si>
  <si>
    <t xml:space="preserve">Wpłaty z tytułu odpłatnego nabycia prawa własności nieruchomości </t>
  </si>
  <si>
    <t>Wpłaty środków pozostałych po likwidacji przedsiębiorstw</t>
  </si>
  <si>
    <t>05002</t>
  </si>
  <si>
    <t>Rybactwo</t>
  </si>
  <si>
    <t>Wpływy ze sprzedaży wyrobów i składników majątkowych</t>
  </si>
  <si>
    <t xml:space="preserve">Wpływy do budżetu nadwyżki środków obrotowych zakładu </t>
  </si>
  <si>
    <t>Odsetki od nieterminowych wpłat z tytułu podatków i opłat</t>
  </si>
  <si>
    <t>Wpływy z różnych dochodów</t>
  </si>
  <si>
    <t>Środki na dofinansowanie własnych inwestycji gmin (związków gmin),</t>
  </si>
  <si>
    <t>powiatów (związków powiatów), samorządów województw, pozyskane</t>
  </si>
  <si>
    <t>z innych źródeł</t>
  </si>
  <si>
    <t xml:space="preserve">Dotacje celowe otrzymane z budżetu państwa na zadania bieżące </t>
  </si>
  <si>
    <t>realizowane przez gminę na podstawie porozumień z organami</t>
  </si>
  <si>
    <t>administracji rządowej</t>
  </si>
  <si>
    <t>Dotacje celowe otrzymane z budżetu państwa na realizację zadań</t>
  </si>
  <si>
    <t>bieżących z zakresu administracji rządowej oraz innych zadań zleconych</t>
  </si>
  <si>
    <t>gminie (związkom gmin) ustawami</t>
  </si>
  <si>
    <t>Zasiłki rodzinne, pielęgnacyjne i wychowawcze</t>
  </si>
  <si>
    <t>Ośrodki pomocy społecznej</t>
  </si>
  <si>
    <t>Usługi opiekuńcze i specjalistyczne usługi opiekuńcze</t>
  </si>
  <si>
    <t>Wpływy z opłaty administracyjnej za czynności urzędowe</t>
  </si>
  <si>
    <t>Rodziny zastępcze</t>
  </si>
  <si>
    <t>Licea ogólnokształcące</t>
  </si>
  <si>
    <t>Szkoły podstawowe specjalne</t>
  </si>
  <si>
    <t xml:space="preserve">Poradnie psychologiczno-pedagogiczne oraz inne poradnie </t>
  </si>
  <si>
    <t>specjalistyczne</t>
  </si>
  <si>
    <t>Placówki wychowania pozaszkolnego</t>
  </si>
  <si>
    <t>Internaty i bursy szkolne</t>
  </si>
  <si>
    <t>Utrzymanie zieleni w miastach i gminach</t>
  </si>
  <si>
    <t>Placówki opiekuńczo-wychowawcze</t>
  </si>
  <si>
    <t xml:space="preserve">Dotacje celowe przekazane z budżetu państwa na realizację bieżących </t>
  </si>
  <si>
    <t>zadań własnych powiatu</t>
  </si>
  <si>
    <t>Państwowy Fundusz Rehabilitacji Osób Niepełnosprawnych</t>
  </si>
  <si>
    <t xml:space="preserve">Składki na ubezpieczenie zdrowotne oraz świadczenia dla osób </t>
  </si>
  <si>
    <t>nie objętych obowiązkiem ubezpieczenia zdrowotnego</t>
  </si>
  <si>
    <t>realizowane przez powiat na podstawie porozumień z organami</t>
  </si>
  <si>
    <t>Ośrodki wsparcia</t>
  </si>
  <si>
    <t>Zespoły do spraw orzekania o stopniu niepełnosprawności</t>
  </si>
  <si>
    <t>Urzędy naczelnych organów władzy państwowej,</t>
  </si>
  <si>
    <t>kontroli i ochrony prawa oraz sądownictwa</t>
  </si>
  <si>
    <t xml:space="preserve">Dochody od osób prawnych, od osób fizycznych i od </t>
  </si>
  <si>
    <t>innych jednostek nie posiadających osobowości prawnej</t>
  </si>
  <si>
    <t>Ogrody botaniczne i zoologiczne</t>
  </si>
  <si>
    <t>Szkoły zawodowe specjalne</t>
  </si>
  <si>
    <t>Lokalny transport zbiorowy</t>
  </si>
  <si>
    <t xml:space="preserve">Plan finansowy zadań zleconych z zakresu </t>
  </si>
  <si>
    <t xml:space="preserve">zadań z zakresu administracji rządowej oraz innych </t>
  </si>
  <si>
    <t>zadań zleconych gminie (związkom gmin) ustawami</t>
  </si>
  <si>
    <t>zadań z zakresu administracji rządowej oraz inne zadania</t>
  </si>
  <si>
    <t>zlecone ustawami rezlizowane przez powiat</t>
  </si>
  <si>
    <t>Wpływy z podatku dochodowego od osób fizycznych</t>
  </si>
  <si>
    <t>Dywidendy</t>
  </si>
  <si>
    <t xml:space="preserve">Dotacje celowe otrzymane z budżetu państwa na realizację własnych </t>
  </si>
  <si>
    <t>zadań bieżących gmin (związków gmin)</t>
  </si>
  <si>
    <t xml:space="preserve">Dotacje otrzymane z funduszy celowych na realizację zadań bieżących </t>
  </si>
  <si>
    <t>jednostek sektora finansów publicznych</t>
  </si>
  <si>
    <t>Oświetlenie ulic, placów i dróg</t>
  </si>
  <si>
    <t xml:space="preserve">Dochody jednostek samorządu terytorialnego związane z realizacją </t>
  </si>
  <si>
    <t>Cmentarze</t>
  </si>
  <si>
    <t>Centra kształcenia ustawicznego i praktycznego oraz ośrodki</t>
  </si>
  <si>
    <t>dokształcania zawodowego</t>
  </si>
  <si>
    <t xml:space="preserve">Środki na dofin.własnych inwestycji gmin (związków gmin), powiatów </t>
  </si>
  <si>
    <t>(związków powiatów), samorządów województw, pozyskane z innych źródeł</t>
  </si>
  <si>
    <t>Dotacje celowe otrzymane z budżetu państwa na realizację inwestycji</t>
  </si>
  <si>
    <t>Dotacje celowe otrzymane z budżetu państwa na inwestycje</t>
  </si>
  <si>
    <t xml:space="preserve">i zakupy inwestycyjne z zakresu administracji rządowej </t>
  </si>
  <si>
    <t>oraz innych zadań zleconych gminom ustawami</t>
  </si>
  <si>
    <t>zadań z zakresu administracji rządowej - ogółem</t>
  </si>
  <si>
    <t>Środki na dofinansowanie własnych zadań bieżących gmin (związków gmin),</t>
  </si>
  <si>
    <t>powiatów (związków powiat.), samorządów województw, pozyskane z innych źródeł</t>
  </si>
  <si>
    <t xml:space="preserve">Wpływy z tytułu pomocy finansowej udzielanej między jednostkami </t>
  </si>
  <si>
    <t>samorządu terytorialnego na dofinansowanie własnych zadań</t>
  </si>
  <si>
    <t xml:space="preserve">bieżących </t>
  </si>
  <si>
    <t>Dotacje otrzymane z funduszy celowych na finansowanie lub dofinansowanie</t>
  </si>
  <si>
    <t>kosztów realizacji inwestycji i zakupów inwest.jedn.sektora finansów publicznych</t>
  </si>
  <si>
    <t>samorządu terytorialnego na dofinansowanie własnych zadań bieżących</t>
  </si>
  <si>
    <t>Pomoc dla repatriantów</t>
  </si>
  <si>
    <t>Urzędy naczelnych organów władzy państwowej, kontroli</t>
  </si>
  <si>
    <t>Fundusz Ochrony Środowiska i Gospodarki Wodnej</t>
  </si>
  <si>
    <t>Komisje egzaminacyjne</t>
  </si>
  <si>
    <t>i zakupów inwestycyjnych własnych gmin (związków gmin)</t>
  </si>
  <si>
    <t>Lecznictwo ambulatoryjne</t>
  </si>
  <si>
    <t>Biblioteki</t>
  </si>
  <si>
    <t>Zakłady opiekuńczo-lecznicze i pielęgnacyjno-opiekuńcze</t>
  </si>
  <si>
    <t>Dotacje celowe otrzymane z powiatu na zadania bieżące realizowane na podstawie</t>
  </si>
  <si>
    <t>porozumień (umów) między jednostkami samorządu terytorialnego</t>
  </si>
  <si>
    <t>Przeciwdziałanie alkoholizmowi</t>
  </si>
  <si>
    <t xml:space="preserve">Wpływy do budżetu części zysku gospodarstwa pomocniczego </t>
  </si>
  <si>
    <t>Pomoc dla uchodźców</t>
  </si>
  <si>
    <t>interwencji kryzysowej</t>
  </si>
  <si>
    <t xml:space="preserve">Jednostki specjalistycznego poradnictwa, mieszkania chronione i ośrodki </t>
  </si>
  <si>
    <t xml:space="preserve">Środki na dofinansowanie własnych inwestycji gmin (związków gmin), powiatów </t>
  </si>
  <si>
    <t>PREZYDENTA MIASTA POZNANIA</t>
  </si>
  <si>
    <t xml:space="preserve">Wpływy z opłaty restrukturyzacyjnej </t>
  </si>
  <si>
    <t>Wpływy z opłat za koncesje i licencje</t>
  </si>
  <si>
    <t>Wytwarzanie i zaopatrywanie w energię elektryczną, gaz i wodę</t>
  </si>
  <si>
    <t>Dostarczanie wody</t>
  </si>
  <si>
    <t>Zakłady gospodarki mieszkaniowej</t>
  </si>
  <si>
    <t>Grzywny i inne kary pieniężne od osób prawnych i innych jednostek organizacyjnych</t>
  </si>
  <si>
    <t xml:space="preserve">Dotacje otrzymane z funduszy celowych na finansowanie lub dofinansowanie kosztów </t>
  </si>
  <si>
    <t>realizacji inwestycji i zakupów inwestycyjnych jednostek sektora finansów publicznych</t>
  </si>
  <si>
    <t>realizowane na podstawie porozumień (umów) między jednostkami samorządu terytorialnego</t>
  </si>
  <si>
    <t>Wpływy z opłaty produktowej</t>
  </si>
  <si>
    <t>Wpywy ze sprzedaży wyrobów i składników majątkowych</t>
  </si>
  <si>
    <t>Wpływy i wydatki związane z gromadzeniem środków z opłat produktowych</t>
  </si>
  <si>
    <t>Dotacje celowe otrzymane z budżetu państwa na realizację bieżących</t>
  </si>
  <si>
    <t xml:space="preserve">Dotacje celowe otrzymane z budżetu państwa na realizację bieżących </t>
  </si>
  <si>
    <t>Dotacje celowe otrzymane z powiatu na inwestycje i zakupy inwestycyjne</t>
  </si>
  <si>
    <t>Dotacje otrzymane z funduszy celowych na realizacją zadań bieżących jednostek</t>
  </si>
  <si>
    <t>sektora finansów publicznych</t>
  </si>
  <si>
    <t>Usuwanie skutków klęsk żywiołowych</t>
  </si>
  <si>
    <t xml:space="preserve">Dotacje celowe otrzymane ze środków specjalnych na finansowane lub dofinansowanie zadań </t>
  </si>
  <si>
    <t>zleconych z zakresu działalności bieżącej</t>
  </si>
  <si>
    <t>0690</t>
  </si>
  <si>
    <t>0960</t>
  </si>
  <si>
    <t>0970</t>
  </si>
  <si>
    <t>0590</t>
  </si>
  <si>
    <t>0830</t>
  </si>
  <si>
    <t>0920</t>
  </si>
  <si>
    <t>0840</t>
  </si>
  <si>
    <t>0470</t>
  </si>
  <si>
    <t>0750</t>
  </si>
  <si>
    <t>0760</t>
  </si>
  <si>
    <t>0770</t>
  </si>
  <si>
    <t>0910</t>
  </si>
  <si>
    <t>0420</t>
  </si>
  <si>
    <t>0570</t>
  </si>
  <si>
    <t>0580</t>
  </si>
  <si>
    <t>0350</t>
  </si>
  <si>
    <t>0310</t>
  </si>
  <si>
    <t>0320</t>
  </si>
  <si>
    <t>0330</t>
  </si>
  <si>
    <t>0340</t>
  </si>
  <si>
    <t>0450</t>
  </si>
  <si>
    <t>0500</t>
  </si>
  <si>
    <t>0360</t>
  </si>
  <si>
    <t>0370</t>
  </si>
  <si>
    <t>0430</t>
  </si>
  <si>
    <t>0130</t>
  </si>
  <si>
    <t>0410</t>
  </si>
  <si>
    <t>0480</t>
  </si>
  <si>
    <t>0010</t>
  </si>
  <si>
    <t>0020</t>
  </si>
  <si>
    <t>0740</t>
  </si>
  <si>
    <t>0400</t>
  </si>
  <si>
    <t>0810</t>
  </si>
  <si>
    <t>Plan 2004 r.</t>
  </si>
  <si>
    <t xml:space="preserve">podatków od spadków i darowizn oraz podatków i opłat lokalnych </t>
  </si>
  <si>
    <t>Wpływy z podatku rolnego, podatku leśnego, podatku od czynności cywilnoprawnych,</t>
  </si>
  <si>
    <t>0490</t>
  </si>
  <si>
    <t xml:space="preserve">Wpływy z innych lokalnych opłat pobieranych przez jednostki samorządu terytorialnego </t>
  </si>
  <si>
    <t>na podstawie odrębnych ustaw</t>
  </si>
  <si>
    <t>Pomoc społeczna</t>
  </si>
  <si>
    <t>Wpływy ze sprzedaży wyrobów i składników majatkowych</t>
  </si>
  <si>
    <t>Dochody jednostek samorządu terytorialnego związane z realizacją zadań z zakresu</t>
  </si>
  <si>
    <t>administracji rządowej oraz innych ustaw zleconych ustawami</t>
  </si>
  <si>
    <t>zadań z zakresu administracji rządowej oraz innych zadań zleconych ustawami</t>
  </si>
  <si>
    <t>administracji rządowej na rok 2004</t>
  </si>
  <si>
    <t>Dotacje celowe otrzymane z budżetu państwa na realizację zadań bieżących z zakresu</t>
  </si>
  <si>
    <t>administracji rządowej oraz innych zadań zleconych gminie (związkom gmin) ustawami</t>
  </si>
  <si>
    <t>Dotacje celowe otrzymane z budżetu państwa na zadania bieżące z zakresu administracji</t>
  </si>
  <si>
    <t>rządowej oraz inne zadania zlecone ustawami realizowane przez powiat</t>
  </si>
  <si>
    <t>Dotacje celowe otrzymane z budżetu państwa na inwestycje i zakupy inwestycyjne z zakresu</t>
  </si>
  <si>
    <t>administracji rządowej oraz inne zadania zlecone ustawami realizowane przez powiat</t>
  </si>
  <si>
    <t>Pozostałe zadania w zakresie polityki społecznej</t>
  </si>
  <si>
    <t>Dotacje celowe otrzymane z budżetu państwa na zadania bieżące realizowane przez powiat</t>
  </si>
  <si>
    <t>na podstawie porozumień z organami administracji rządowej</t>
  </si>
  <si>
    <t>Wpływy z tytułu pomocy finansowej udzielanej między jednostkami samorzadu terytorialnego</t>
  </si>
  <si>
    <t>na dofinansowanie własnych zadań inwestycyjnych i zakupów inwestycyjnych</t>
  </si>
  <si>
    <t>administracji rządowej oraz innych zadań zleconych ustawami</t>
  </si>
  <si>
    <t>Dochody jednostek samorządu terytorialnego związane z realizacją zadań</t>
  </si>
  <si>
    <t>z zakresu administracji rządowej oraz innych zadań zleconych ustawami</t>
  </si>
  <si>
    <t>Wpływy z opłat za zarząd, użytkowanie i użytkowanie wieczyste nieruchomości</t>
  </si>
  <si>
    <t>Podatek od działalności gospodarczej osób fizycznych, opłacany w formie karty podatkowej</t>
  </si>
  <si>
    <t>Dotacje celowe otrzymane z budżetu państwa na realizację bieżących zadań własnych powiatu</t>
  </si>
  <si>
    <t>Dochody od osób prawnych, od osób fizycznych i od innych jednostek nie</t>
  </si>
  <si>
    <t>posiadających osobowości prawnej oraz wydatki związane z ich poborem</t>
  </si>
  <si>
    <t>Dochody ogółem, z wyłączeniem dotacji z budżetu państwa na realizację zadań z zakresu administracji rządowej</t>
  </si>
  <si>
    <t>z tego:</t>
  </si>
  <si>
    <t>Dochody gminy</t>
  </si>
  <si>
    <t>Dochody powiatu</t>
  </si>
  <si>
    <t>Część oświatowa subwencji ogólnej dla jednostek samorządu terytorialnego</t>
  </si>
  <si>
    <t>Zasiłki i pomoc w naturze oraz składki na ubezpieczenia społeczne</t>
  </si>
  <si>
    <t>Składki na ubezpieczenia zdrowotne opłacane za osoby pobierające niektóre</t>
  </si>
  <si>
    <t>świadczenia z pomocy społecznej oraz niektóe świadczenia rodzinne</t>
  </si>
  <si>
    <t>zmiany</t>
  </si>
  <si>
    <t>Świadczenia rodzinne oraz składki na ubezpieczenia emerytalne i rentowe</t>
  </si>
  <si>
    <t>z ubezpieczenia społecznego</t>
  </si>
  <si>
    <t>administracji rządowej oraz innych zadań zleconych gminie ustawami</t>
  </si>
  <si>
    <t>Dochody związane z realizacją zadań z zakresu administracji rządowej oraz innych zadań zleconych jednostce samorządu  terytorialnego ustawami, podlegające przekazaniu do budżetu państwa</t>
  </si>
  <si>
    <t>Dz.</t>
  </si>
  <si>
    <t>§</t>
  </si>
  <si>
    <t>Wyszczególnienie</t>
  </si>
  <si>
    <t>Plan na 2001</t>
  </si>
  <si>
    <t>Plan na 2004</t>
  </si>
  <si>
    <t>Dochody ogółem</t>
  </si>
  <si>
    <t>01021</t>
  </si>
  <si>
    <t>Inspekcja Weterynaryjna</t>
  </si>
  <si>
    <t>083</t>
  </si>
  <si>
    <t xml:space="preserve">Gospodarka mieszkaniowa </t>
  </si>
  <si>
    <t>047</t>
  </si>
  <si>
    <t>075</t>
  </si>
  <si>
    <t>Dochody z najmu i dzierżawy składników majątkowych Skarbu Państwa, jednostek samorządu terytorialnego lub innych jednostek zaliczanych do sektora finansów publicznych oraz innych umów o podobnym charakterze</t>
  </si>
  <si>
    <t>076</t>
  </si>
  <si>
    <t>Wpływy z tytułu przekształcenia prawa użytkowania wieczystego przysługującego osobom fizycznym, w prawo własności</t>
  </si>
  <si>
    <t>077</t>
  </si>
  <si>
    <t>Wpłaty z tytułu odpłatnego nabycia prawa własności nieruchomości</t>
  </si>
  <si>
    <t>091</t>
  </si>
  <si>
    <t>Wpływy z opłat za zarząd i użytkowanie i użytkowanie wieczyste nieruchomości</t>
  </si>
  <si>
    <t>Wpływy z najmu i dzierżawy składników majątkowych Skarbu Państwa, jednostek samorządu terytorialnego lub innych jednostkek niezaliczanych do sektora finansów publicznych oraz innych umów o podobnym charakterze</t>
  </si>
  <si>
    <t>Wpływy z tytułu odpłatnego nabycia prawa własności nieruchomości</t>
  </si>
  <si>
    <t>069</t>
  </si>
  <si>
    <t>084</t>
  </si>
  <si>
    <t>092</t>
  </si>
  <si>
    <t>Opieka społeczna</t>
  </si>
  <si>
    <t>Dotacje celowe otrzymane z gminy na zadania bieżące realizowane na podstawie</t>
  </si>
  <si>
    <t>Wybory do Parlamentu Europejskiego</t>
  </si>
  <si>
    <t>Wpływy do budżetu nadwyżki środków obtrotowych</t>
  </si>
  <si>
    <t>Pozostałe zadania w zakresie kultury</t>
  </si>
  <si>
    <t>2710</t>
  </si>
  <si>
    <t xml:space="preserve">Wpływy z tytułu pomocy finansowej udzielanej między jednostkami samorządu terytorialnego </t>
  </si>
  <si>
    <t>na dofinansowanie zadań własnych</t>
  </si>
  <si>
    <t>Uzupełnienie subwencji ogólnej dla jednostek samorządu terytorialnego</t>
  </si>
  <si>
    <t>Środki na inwestycje rozpoczęte przed dniem 1 stycznia 1999 r.</t>
  </si>
  <si>
    <t xml:space="preserve">Dotacje celowe otrzymane z budżetu państwa na realizację własnych zadań bieżących </t>
  </si>
  <si>
    <t>gmin (związków gmin)</t>
  </si>
  <si>
    <t>Drogi publiczne w miastach na prawach powiatu</t>
  </si>
  <si>
    <t>Wpłaty środków po likwidacji przedsiębiorstw</t>
  </si>
  <si>
    <t>Zadania w zakresie kultury fizycznej i sportu</t>
  </si>
  <si>
    <t>z dnia 30 września 2004 r.</t>
  </si>
  <si>
    <t xml:space="preserve">Dotacje celowe otrzymane z powiatu na zadania bieżące realizowane na podstawie </t>
  </si>
  <si>
    <t>Dotacje celowe otrzymane z budżetu państwa na zadania bieżące realizowane</t>
  </si>
  <si>
    <t>przez powiat na podstawie porozumień z organami administracji rządowej</t>
  </si>
  <si>
    <t>Załącznik Nr 3a do zarządzenia Nr 664/2004/P</t>
  </si>
  <si>
    <t>Załącznik Nr 2a do zarządzenia Nr 664/2004/P</t>
  </si>
  <si>
    <t>Załącznik Nr 1a do zarządzenia Nr 664/2004/P</t>
  </si>
  <si>
    <t>Załącznik nr 4 do zarządzenia Nr 664/2004/P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</si>
</sst>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#,##0.00;[Red]#,##0.00"/>
    <numFmt numFmtId="166" formatCode="_-* #,##0.000\ _z_ł_-;\-* #,##0.000\ _z_ł_-;_-* &quot;-&quot;??\ _z_ł_-;_-@_-"/>
    <numFmt numFmtId="167" formatCode="0.00;[Red]0.00"/>
    <numFmt numFmtId="168" formatCode="#,##0.00_ ;\-#,##0.00\ 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0"/>
      <name val="Times New Roman CE"/>
      <family val="1"/>
    </font>
    <font>
      <b/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2" xfId="0" applyBorder="1" applyAlignment="1">
      <alignment/>
    </xf>
    <xf numFmtId="4" fontId="5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10" fillId="0" borderId="11" xfId="0" applyFont="1" applyBorder="1" applyAlignment="1" quotePrefix="1">
      <alignment horizontal="center"/>
    </xf>
    <xf numFmtId="4" fontId="10" fillId="0" borderId="2" xfId="0" applyNumberFormat="1" applyFont="1" applyBorder="1" applyAlignment="1">
      <alignment/>
    </xf>
    <xf numFmtId="0" fontId="10" fillId="0" borderId="17" xfId="0" applyFont="1" applyBorder="1" applyAlignment="1" quotePrefix="1">
      <alignment horizontal="center"/>
    </xf>
    <xf numFmtId="4" fontId="10" fillId="0" borderId="18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4" fontId="10" fillId="0" borderId="20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17" xfId="0" applyFont="1" applyBorder="1" applyAlignment="1" quotePrefix="1">
      <alignment horizontal="center"/>
    </xf>
    <xf numFmtId="0" fontId="15" fillId="0" borderId="1" xfId="0" applyFont="1" applyBorder="1" applyAlignment="1">
      <alignment horizontal="center"/>
    </xf>
    <xf numFmtId="4" fontId="7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9" fillId="0" borderId="11" xfId="0" applyFont="1" applyBorder="1" applyAlignment="1" quotePrefix="1">
      <alignment horizontal="center"/>
    </xf>
    <xf numFmtId="0" fontId="9" fillId="0" borderId="21" xfId="0" applyFont="1" applyBorder="1" applyAlignment="1" quotePrefix="1">
      <alignment horizontal="center"/>
    </xf>
    <xf numFmtId="0" fontId="4" fillId="0" borderId="21" xfId="0" applyFont="1" applyBorder="1" applyAlignment="1">
      <alignment horizontal="center"/>
    </xf>
    <xf numFmtId="4" fontId="16" fillId="0" borderId="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10" fillId="0" borderId="14" xfId="0" applyNumberFormat="1" applyFont="1" applyBorder="1" applyAlignment="1">
      <alignment/>
    </xf>
    <xf numFmtId="0" fontId="9" fillId="0" borderId="7" xfId="0" applyFont="1" applyBorder="1" applyAlignment="1" quotePrefix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" fontId="8" fillId="2" borderId="1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/>
    </xf>
    <xf numFmtId="0" fontId="12" fillId="0" borderId="11" xfId="0" applyFont="1" applyBorder="1" applyAlignment="1" quotePrefix="1">
      <alignment horizontal="center"/>
    </xf>
    <xf numFmtId="0" fontId="10" fillId="0" borderId="7" xfId="0" applyFont="1" applyBorder="1" applyAlignment="1" quotePrefix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10" fillId="0" borderId="11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21" xfId="0" applyFont="1" applyBorder="1" applyAlignment="1" quotePrefix="1">
      <alignment horizontal="center"/>
    </xf>
    <xf numFmtId="4" fontId="9" fillId="0" borderId="14" xfId="0" applyNumberFormat="1" applyFont="1" applyBorder="1" applyAlignment="1">
      <alignment/>
    </xf>
    <xf numFmtId="4" fontId="1" fillId="2" borderId="24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9" fillId="0" borderId="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4" fontId="10" fillId="0" borderId="22" xfId="0" applyNumberFormat="1" applyFont="1" applyBorder="1" applyAlignment="1">
      <alignment/>
    </xf>
    <xf numFmtId="0" fontId="12" fillId="0" borderId="21" xfId="0" applyFont="1" applyBorder="1" applyAlignment="1" quotePrefix="1">
      <alignment horizontal="center"/>
    </xf>
    <xf numFmtId="4" fontId="11" fillId="0" borderId="2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7" xfId="0" applyFont="1" applyFill="1" applyBorder="1" applyAlignment="1" quotePrefix="1">
      <alignment horizontal="center"/>
    </xf>
    <xf numFmtId="0" fontId="8" fillId="2" borderId="7" xfId="0" applyFont="1" applyFill="1" applyBorder="1" applyAlignment="1" quotePrefix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/>
    </xf>
    <xf numFmtId="0" fontId="10" fillId="0" borderId="17" xfId="0" applyFont="1" applyFill="1" applyBorder="1" applyAlignment="1" quotePrefix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7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 quotePrefix="1">
      <alignment horizontal="center"/>
    </xf>
    <xf numFmtId="4" fontId="9" fillId="0" borderId="26" xfId="0" applyNumberFormat="1" applyFont="1" applyBorder="1" applyAlignment="1">
      <alignment/>
    </xf>
    <xf numFmtId="0" fontId="10" fillId="0" borderId="21" xfId="0" applyFont="1" applyFill="1" applyBorder="1" applyAlignment="1" quotePrefix="1">
      <alignment horizontal="center"/>
    </xf>
    <xf numFmtId="0" fontId="9" fillId="0" borderId="17" xfId="0" applyFont="1" applyBorder="1" applyAlignment="1">
      <alignment horizontal="center"/>
    </xf>
    <xf numFmtId="0" fontId="10" fillId="0" borderId="25" xfId="0" applyFont="1" applyBorder="1" applyAlignment="1" quotePrefix="1">
      <alignment horizontal="center"/>
    </xf>
    <xf numFmtId="4" fontId="10" fillId="0" borderId="26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/>
    </xf>
    <xf numFmtId="0" fontId="10" fillId="0" borderId="27" xfId="0" applyFont="1" applyBorder="1" applyAlignment="1" quotePrefix="1">
      <alignment horizontal="center"/>
    </xf>
    <xf numFmtId="4" fontId="10" fillId="0" borderId="28" xfId="0" applyNumberFormat="1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9" fillId="0" borderId="21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0" fontId="1" fillId="2" borderId="29" xfId="0" applyFont="1" applyFill="1" applyBorder="1" applyAlignment="1" quotePrefix="1">
      <alignment horizontal="center"/>
    </xf>
    <xf numFmtId="0" fontId="1" fillId="2" borderId="30" xfId="0" applyFont="1" applyFill="1" applyBorder="1" applyAlignment="1" quotePrefix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 quotePrefix="1">
      <alignment horizontal="center"/>
    </xf>
    <xf numFmtId="0" fontId="0" fillId="0" borderId="3" xfId="0" applyFont="1" applyFill="1" applyBorder="1" applyAlignment="1" quotePrefix="1">
      <alignment horizontal="center"/>
    </xf>
    <xf numFmtId="0" fontId="9" fillId="0" borderId="1" xfId="0" applyFont="1" applyFill="1" applyBorder="1" applyAlignment="1" quotePrefix="1">
      <alignment horizontal="center"/>
    </xf>
    <xf numFmtId="0" fontId="9" fillId="0" borderId="3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8" fillId="2" borderId="30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6" xfId="0" applyFont="1" applyFill="1" applyBorder="1" applyAlignment="1" quotePrefix="1">
      <alignment horizontal="center"/>
    </xf>
    <xf numFmtId="0" fontId="5" fillId="2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10" fillId="0" borderId="15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" fillId="0" borderId="31" xfId="0" applyFont="1" applyFill="1" applyBorder="1" applyAlignment="1" quotePrefix="1">
      <alignment horizontal="center"/>
    </xf>
    <xf numFmtId="0" fontId="1" fillId="0" borderId="3" xfId="0" applyFont="1" applyFill="1" applyBorder="1" applyAlignment="1" quotePrefix="1">
      <alignment horizontal="center"/>
    </xf>
    <xf numFmtId="0" fontId="16" fillId="0" borderId="0" xfId="0" applyFont="1" applyAlignment="1">
      <alignment/>
    </xf>
    <xf numFmtId="0" fontId="4" fillId="0" borderId="7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2" fillId="0" borderId="7" xfId="0" applyFont="1" applyBorder="1" applyAlignment="1" quotePrefix="1">
      <alignment horizontal="center"/>
    </xf>
    <xf numFmtId="4" fontId="0" fillId="0" borderId="14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0" fontId="10" fillId="0" borderId="25" xfId="0" applyFont="1" applyFill="1" applyBorder="1" applyAlignment="1" quotePrefix="1">
      <alignment horizontal="center"/>
    </xf>
    <xf numFmtId="4" fontId="10" fillId="0" borderId="42" xfId="0" applyNumberFormat="1" applyFont="1" applyFill="1" applyBorder="1" applyAlignment="1">
      <alignment/>
    </xf>
    <xf numFmtId="4" fontId="14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7" xfId="0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" fillId="2" borderId="24" xfId="0" applyFont="1" applyFill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" fillId="2" borderId="14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9" fillId="0" borderId="22" xfId="0" applyFont="1" applyFill="1" applyBorder="1" applyAlignment="1">
      <alignment horizontal="left"/>
    </xf>
    <xf numFmtId="0" fontId="10" fillId="0" borderId="2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9" fillId="0" borderId="26" xfId="0" applyFont="1" applyBorder="1" applyAlignment="1">
      <alignment/>
    </xf>
    <xf numFmtId="0" fontId="10" fillId="0" borderId="26" xfId="0" applyFont="1" applyFill="1" applyBorder="1" applyAlignment="1">
      <alignment horizontal="left"/>
    </xf>
    <xf numFmtId="0" fontId="10" fillId="0" borderId="26" xfId="0" applyFont="1" applyBorder="1" applyAlignment="1">
      <alignment/>
    </xf>
    <xf numFmtId="0" fontId="1" fillId="2" borderId="13" xfId="0" applyFont="1" applyFill="1" applyBorder="1" applyAlignment="1">
      <alignment horizontal="left"/>
    </xf>
    <xf numFmtId="0" fontId="10" fillId="0" borderId="2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9" fillId="0" borderId="43" xfId="0" applyFont="1" applyFill="1" applyBorder="1" applyAlignment="1">
      <alignment horizontal="left"/>
    </xf>
    <xf numFmtId="4" fontId="0" fillId="0" borderId="4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3" fillId="2" borderId="44" xfId="0" applyFont="1" applyFill="1" applyBorder="1" applyAlignment="1" quotePrefix="1">
      <alignment horizontal="center"/>
    </xf>
    <xf numFmtId="0" fontId="1" fillId="2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4" fontId="9" fillId="0" borderId="45" xfId="0" applyNumberFormat="1" applyFont="1" applyFill="1" applyBorder="1" applyAlignment="1">
      <alignment/>
    </xf>
    <xf numFmtId="4" fontId="10" fillId="0" borderId="41" xfId="0" applyNumberFormat="1" applyFont="1" applyFill="1" applyBorder="1" applyAlignment="1">
      <alignment/>
    </xf>
    <xf numFmtId="4" fontId="1" fillId="2" borderId="46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4" fontId="10" fillId="0" borderId="42" xfId="0" applyNumberFormat="1" applyFont="1" applyBorder="1" applyAlignment="1">
      <alignment/>
    </xf>
    <xf numFmtId="0" fontId="1" fillId="0" borderId="17" xfId="0" applyFont="1" applyFill="1" applyBorder="1" applyAlignment="1">
      <alignment horizontal="center"/>
    </xf>
    <xf numFmtId="4" fontId="9" fillId="0" borderId="45" xfId="0" applyNumberFormat="1" applyFont="1" applyBorder="1" applyAlignment="1">
      <alignment/>
    </xf>
    <xf numFmtId="0" fontId="9" fillId="0" borderId="39" xfId="0" applyFont="1" applyFill="1" applyBorder="1" applyAlignment="1">
      <alignment horizontal="center" vertical="center"/>
    </xf>
    <xf numFmtId="4" fontId="9" fillId="0" borderId="40" xfId="0" applyNumberFormat="1" applyFont="1" applyBorder="1" applyAlignment="1">
      <alignment/>
    </xf>
    <xf numFmtId="0" fontId="10" fillId="0" borderId="16" xfId="0" applyFont="1" applyBorder="1" applyAlignment="1" quotePrefix="1">
      <alignment horizontal="center"/>
    </xf>
    <xf numFmtId="0" fontId="11" fillId="0" borderId="16" xfId="0" applyFont="1" applyBorder="1" applyAlignment="1" quotePrefix="1">
      <alignment horizontal="center"/>
    </xf>
    <xf numFmtId="0" fontId="0" fillId="0" borderId="17" xfId="0" applyBorder="1" applyAlignment="1">
      <alignment/>
    </xf>
    <xf numFmtId="0" fontId="10" fillId="0" borderId="34" xfId="0" applyFont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2" fillId="0" borderId="21" xfId="0" applyFont="1" applyFill="1" applyBorder="1" applyAlignment="1" quotePrefix="1">
      <alignment horizontal="center"/>
    </xf>
    <xf numFmtId="0" fontId="10" fillId="0" borderId="25" xfId="0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/>
    </xf>
    <xf numFmtId="4" fontId="1" fillId="0" borderId="41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9" fillId="0" borderId="25" xfId="0" applyFont="1" applyFill="1" applyBorder="1" applyAlignment="1" quotePrefix="1">
      <alignment horizontal="center"/>
    </xf>
    <xf numFmtId="0" fontId="12" fillId="0" borderId="25" xfId="0" applyFont="1" applyBorder="1" applyAlignment="1" quotePrefix="1">
      <alignment horizontal="center"/>
    </xf>
    <xf numFmtId="0" fontId="9" fillId="0" borderId="7" xfId="0" applyFont="1" applyFill="1" applyBorder="1" applyAlignment="1" quotePrefix="1">
      <alignment horizontal="center"/>
    </xf>
    <xf numFmtId="4" fontId="16" fillId="0" borderId="20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9" fillId="0" borderId="47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0" fontId="5" fillId="0" borderId="41" xfId="0" applyFont="1" applyBorder="1" applyAlignment="1">
      <alignment horizontal="center"/>
    </xf>
    <xf numFmtId="4" fontId="16" fillId="0" borderId="41" xfId="0" applyNumberFormat="1" applyFont="1" applyBorder="1" applyAlignment="1">
      <alignment/>
    </xf>
    <xf numFmtId="4" fontId="1" fillId="2" borderId="40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1" fillId="2" borderId="41" xfId="0" applyNumberFormat="1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0" borderId="41" xfId="0" applyNumberFormat="1" applyFont="1" applyBorder="1" applyAlignment="1">
      <alignment/>
    </xf>
    <xf numFmtId="4" fontId="9" fillId="0" borderId="48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8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1" fillId="0" borderId="40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8" fillId="2" borderId="40" xfId="0" applyNumberFormat="1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9" fillId="0" borderId="36" xfId="0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4" fontId="10" fillId="0" borderId="36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0" fontId="5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10" fillId="0" borderId="27" xfId="0" applyFont="1" applyFill="1" applyBorder="1" applyAlignment="1" quotePrefix="1">
      <alignment horizontal="center"/>
    </xf>
    <xf numFmtId="0" fontId="10" fillId="0" borderId="28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48" xfId="0" applyBorder="1" applyAlignment="1">
      <alignment/>
    </xf>
    <xf numFmtId="0" fontId="4" fillId="0" borderId="51" xfId="0" applyFont="1" applyBorder="1" applyAlignment="1">
      <alignment horizontal="center"/>
    </xf>
    <xf numFmtId="0" fontId="11" fillId="0" borderId="51" xfId="0" applyFont="1" applyBorder="1" applyAlignment="1" quotePrefix="1">
      <alignment horizontal="center"/>
    </xf>
    <xf numFmtId="0" fontId="10" fillId="0" borderId="51" xfId="0" applyFont="1" applyBorder="1" applyAlignment="1">
      <alignment/>
    </xf>
    <xf numFmtId="4" fontId="10" fillId="0" borderId="51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8" xfId="0" applyFont="1" applyBorder="1" applyAlignment="1">
      <alignment horizontal="center"/>
    </xf>
    <xf numFmtId="0" fontId="10" fillId="0" borderId="52" xfId="0" applyFont="1" applyBorder="1" applyAlignment="1" quotePrefix="1">
      <alignment horizont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0" fillId="0" borderId="53" xfId="0" applyFont="1" applyBorder="1" applyAlignment="1" quotePrefix="1">
      <alignment horizontal="center"/>
    </xf>
    <xf numFmtId="4" fontId="10" fillId="0" borderId="54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0" fontId="9" fillId="0" borderId="5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22" xfId="0" applyFont="1" applyFill="1" applyBorder="1" applyAlignment="1">
      <alignment horizontal="left"/>
    </xf>
    <xf numFmtId="0" fontId="4" fillId="0" borderId="27" xfId="0" applyFont="1" applyBorder="1" applyAlignment="1">
      <alignment horizontal="center"/>
    </xf>
    <xf numFmtId="4" fontId="9" fillId="0" borderId="46" xfId="0" applyNumberFormat="1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4" xfId="0" applyFont="1" applyBorder="1" applyAlignment="1" quotePrefix="1">
      <alignment horizontal="center"/>
    </xf>
    <xf numFmtId="0" fontId="9" fillId="0" borderId="24" xfId="0" applyFont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31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4" fontId="10" fillId="0" borderId="57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33" xfId="0" applyFont="1" applyFill="1" applyBorder="1" applyAlignment="1" quotePrefix="1">
      <alignment horizontal="center"/>
    </xf>
    <xf numFmtId="0" fontId="9" fillId="0" borderId="58" xfId="0" applyFont="1" applyFill="1" applyBorder="1" applyAlignment="1">
      <alignment horizontal="center"/>
    </xf>
    <xf numFmtId="0" fontId="10" fillId="0" borderId="58" xfId="0" applyFont="1" applyFill="1" applyBorder="1" applyAlignment="1" quotePrefix="1">
      <alignment horizontal="center"/>
    </xf>
    <xf numFmtId="0" fontId="7" fillId="0" borderId="20" xfId="0" applyFont="1" applyBorder="1" applyAlignment="1">
      <alignment horizontal="center" wrapText="1"/>
    </xf>
    <xf numFmtId="4" fontId="14" fillId="0" borderId="2" xfId="0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left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47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10" fillId="0" borderId="43" xfId="0" applyFont="1" applyBorder="1" applyAlignment="1">
      <alignment/>
    </xf>
    <xf numFmtId="0" fontId="9" fillId="0" borderId="47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11" fillId="0" borderId="8" xfId="0" applyFont="1" applyBorder="1" applyAlignment="1" quotePrefix="1">
      <alignment horizontal="center"/>
    </xf>
    <xf numFmtId="0" fontId="0" fillId="0" borderId="20" xfId="0" applyBorder="1" applyAlignment="1">
      <alignment/>
    </xf>
    <xf numFmtId="4" fontId="10" fillId="0" borderId="57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9" fillId="0" borderId="30" xfId="0" applyFont="1" applyFill="1" applyBorder="1" applyAlignment="1" quotePrefix="1">
      <alignment horizontal="center"/>
    </xf>
    <xf numFmtId="0" fontId="5" fillId="0" borderId="61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right"/>
    </xf>
    <xf numFmtId="4" fontId="1" fillId="2" borderId="47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/>
    </xf>
    <xf numFmtId="4" fontId="10" fillId="0" borderId="43" xfId="0" applyNumberFormat="1" applyFont="1" applyBorder="1" applyAlignment="1">
      <alignment/>
    </xf>
    <xf numFmtId="4" fontId="1" fillId="2" borderId="20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0" fillId="0" borderId="47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0" fillId="0" borderId="32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0" fillId="0" borderId="6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4" fontId="16" fillId="0" borderId="15" xfId="0" applyNumberFormat="1" applyFont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0" fillId="0" borderId="0" xfId="0" applyAlignment="1">
      <alignment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43" fontId="4" fillId="0" borderId="0" xfId="15" applyFont="1" applyFill="1" applyBorder="1" applyAlignment="1" quotePrefix="1">
      <alignment horizontal="left" vertical="top"/>
    </xf>
    <xf numFmtId="0" fontId="1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43" fontId="4" fillId="0" borderId="0" xfId="15" applyFont="1" applyFill="1" applyBorder="1" applyAlignment="1">
      <alignment vertical="top"/>
    </xf>
    <xf numFmtId="0" fontId="17" fillId="0" borderId="0" xfId="0" applyNumberFormat="1" applyFont="1" applyBorder="1" applyAlignment="1" quotePrefix="1">
      <alignment horizontal="right" vertical="top"/>
    </xf>
    <xf numFmtId="0" fontId="18" fillId="0" borderId="0" xfId="0" applyFont="1" applyAlignment="1">
      <alignment horizontal="center" vertical="center" wrapText="1"/>
    </xf>
    <xf numFmtId="43" fontId="4" fillId="0" borderId="0" xfId="15" applyFont="1" applyFill="1" applyAlignment="1">
      <alignment/>
    </xf>
    <xf numFmtId="0" fontId="17" fillId="0" borderId="0" xfId="0" applyNumberFormat="1" applyFont="1" applyBorder="1" applyAlignment="1">
      <alignment horizontal="right" vertical="top"/>
    </xf>
    <xf numFmtId="0" fontId="9" fillId="3" borderId="0" xfId="0" applyFont="1" applyFill="1" applyBorder="1" applyAlignment="1">
      <alignment vertical="top"/>
    </xf>
    <xf numFmtId="0" fontId="6" fillId="0" borderId="0" xfId="0" applyFont="1" applyAlignment="1">
      <alignment horizontal="center" vertical="center" wrapText="1"/>
    </xf>
    <xf numFmtId="43" fontId="0" fillId="0" borderId="0" xfId="15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43" fontId="0" fillId="0" borderId="0" xfId="15" applyFont="1" applyAlignment="1">
      <alignment horizontal="right" wrapText="1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/>
    </xf>
    <xf numFmtId="43" fontId="5" fillId="0" borderId="66" xfId="15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51" xfId="0" applyBorder="1" applyAlignment="1">
      <alignment vertical="center"/>
    </xf>
    <xf numFmtId="168" fontId="1" fillId="0" borderId="66" xfId="0" applyNumberFormat="1" applyFont="1" applyBorder="1" applyAlignment="1">
      <alignment vertical="center"/>
    </xf>
    <xf numFmtId="0" fontId="1" fillId="0" borderId="29" xfId="0" applyFont="1" applyFill="1" applyBorder="1" applyAlignment="1" quotePrefix="1">
      <alignment horizontal="center"/>
    </xf>
    <xf numFmtId="0" fontId="0" fillId="0" borderId="44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" fillId="0" borderId="68" xfId="0" applyNumberFormat="1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168" fontId="0" fillId="0" borderId="45" xfId="15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 quotePrefix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3" fontId="0" fillId="0" borderId="69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10" fillId="0" borderId="70" xfId="0" applyFont="1" applyFill="1" applyBorder="1" applyAlignment="1" quotePrefix="1">
      <alignment horizontal="center"/>
    </xf>
    <xf numFmtId="0" fontId="10" fillId="0" borderId="71" xfId="0" applyFont="1" applyFill="1" applyBorder="1" applyAlignment="1" quotePrefix="1">
      <alignment horizontal="center"/>
    </xf>
    <xf numFmtId="0" fontId="10" fillId="0" borderId="26" xfId="0" applyFont="1" applyFill="1" applyBorder="1" applyAlignment="1">
      <alignment/>
    </xf>
    <xf numFmtId="3" fontId="10" fillId="0" borderId="71" xfId="0" applyNumberFormat="1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/>
    </xf>
    <xf numFmtId="168" fontId="10" fillId="0" borderId="48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62" xfId="0" applyFont="1" applyFill="1" applyBorder="1" applyAlignment="1" quotePrefix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1" fillId="0" borderId="63" xfId="0" applyFont="1" applyFill="1" applyBorder="1" applyAlignment="1">
      <alignment vertical="center"/>
    </xf>
    <xf numFmtId="3" fontId="1" fillId="0" borderId="63" xfId="0" applyNumberFormat="1" applyFont="1" applyFill="1" applyBorder="1" applyAlignment="1">
      <alignment horizontal="right" vertical="center"/>
    </xf>
    <xf numFmtId="3" fontId="1" fillId="0" borderId="64" xfId="0" applyNumberFormat="1" applyFont="1" applyFill="1" applyBorder="1" applyAlignment="1">
      <alignment horizontal="right" vertical="center"/>
    </xf>
    <xf numFmtId="168" fontId="1" fillId="0" borderId="66" xfId="1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" fontId="0" fillId="0" borderId="44" xfId="0" applyNumberFormat="1" applyFon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168" fontId="4" fillId="0" borderId="46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3" fontId="10" fillId="0" borderId="7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168" fontId="10" fillId="0" borderId="40" xfId="15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0" fillId="0" borderId="21" xfId="0" applyFont="1" applyFill="1" applyBorder="1" applyAlignment="1">
      <alignment horizontal="justify" vertical="center" wrapText="1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168" fontId="10" fillId="0" borderId="45" xfId="15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0" fillId="0" borderId="21" xfId="0" applyFont="1" applyFill="1" applyBorder="1" applyAlignment="1" quotePrefix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7" xfId="0" applyFont="1" applyFill="1" applyBorder="1" applyAlignment="1" quotePrefix="1">
      <alignment horizontal="center" vertical="center"/>
    </xf>
    <xf numFmtId="0" fontId="10" fillId="0" borderId="21" xfId="0" applyFont="1" applyBorder="1" applyAlignment="1" quotePrefix="1">
      <alignment horizontal="center" vertical="center"/>
    </xf>
    <xf numFmtId="168" fontId="4" fillId="0" borderId="0" xfId="0" applyNumberFormat="1" applyFont="1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3" xfId="0" applyFont="1" applyFill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168" fontId="0" fillId="0" borderId="46" xfId="15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horizontal="right" vertical="center"/>
    </xf>
    <xf numFmtId="168" fontId="0" fillId="0" borderId="45" xfId="15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17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3" fontId="0" fillId="0" borderId="0" xfId="15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 quotePrefix="1">
      <alignment horizontal="center" vertical="center"/>
    </xf>
    <xf numFmtId="0" fontId="10" fillId="0" borderId="27" xfId="0" applyFont="1" applyFill="1" applyBorder="1" applyAlignment="1">
      <alignment horizontal="justify" vertical="center" wrapText="1"/>
    </xf>
    <xf numFmtId="3" fontId="10" fillId="0" borderId="27" xfId="0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 horizontal="right" vertical="center"/>
    </xf>
    <xf numFmtId="168" fontId="10" fillId="0" borderId="57" xfId="1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4" fontId="5" fillId="0" borderId="55" xfId="0" applyNumberFormat="1" applyFont="1" applyFill="1" applyBorder="1" applyAlignment="1">
      <alignment/>
    </xf>
    <xf numFmtId="0" fontId="0" fillId="0" borderId="23" xfId="0" applyBorder="1" applyAlignment="1">
      <alignment/>
    </xf>
    <xf numFmtId="4" fontId="10" fillId="0" borderId="55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" fillId="0" borderId="30" xfId="0" applyFont="1" applyFill="1" applyBorder="1" applyAlignment="1" quotePrefix="1">
      <alignment horizontal="center"/>
    </xf>
    <xf numFmtId="0" fontId="0" fillId="0" borderId="31" xfId="0" applyFont="1" applyFill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463</xdr:row>
      <xdr:rowOff>0</xdr:rowOff>
    </xdr:from>
    <xdr:to>
      <xdr:col>4</xdr:col>
      <xdr:colOff>0</xdr:colOff>
      <xdr:row>463</xdr:row>
      <xdr:rowOff>0</xdr:rowOff>
    </xdr:to>
    <xdr:sp>
      <xdr:nvSpPr>
        <xdr:cNvPr id="1" name="Oval 1"/>
        <xdr:cNvSpPr>
          <a:spLocks/>
        </xdr:cNvSpPr>
      </xdr:nvSpPr>
      <xdr:spPr>
        <a:xfrm>
          <a:off x="6362700" y="57092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463</xdr:row>
      <xdr:rowOff>0</xdr:rowOff>
    </xdr:from>
    <xdr:to>
      <xdr:col>4</xdr:col>
      <xdr:colOff>0</xdr:colOff>
      <xdr:row>463</xdr:row>
      <xdr:rowOff>0</xdr:rowOff>
    </xdr:to>
    <xdr:sp>
      <xdr:nvSpPr>
        <xdr:cNvPr id="2" name="Oval 2"/>
        <xdr:cNvSpPr>
          <a:spLocks/>
        </xdr:cNvSpPr>
      </xdr:nvSpPr>
      <xdr:spPr>
        <a:xfrm>
          <a:off x="6362700" y="57092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" name="Oval 1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2" name="Oval 6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3" name="Oval 7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4" name="Oval 8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253</xdr:row>
      <xdr:rowOff>0</xdr:rowOff>
    </xdr:from>
    <xdr:to>
      <xdr:col>4</xdr:col>
      <xdr:colOff>0</xdr:colOff>
      <xdr:row>253</xdr:row>
      <xdr:rowOff>0</xdr:rowOff>
    </xdr:to>
    <xdr:sp>
      <xdr:nvSpPr>
        <xdr:cNvPr id="5" name="Oval 9"/>
        <xdr:cNvSpPr>
          <a:spLocks/>
        </xdr:cNvSpPr>
      </xdr:nvSpPr>
      <xdr:spPr>
        <a:xfrm>
          <a:off x="6334125" y="341376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6" name="Oval 10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7" name="Oval 11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8" name="Oval 12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9" name="Oval 13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0" name="Oval 14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1" name="Oval 15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233</xdr:row>
      <xdr:rowOff>0</xdr:rowOff>
    </xdr:from>
    <xdr:to>
      <xdr:col>4</xdr:col>
      <xdr:colOff>0</xdr:colOff>
      <xdr:row>233</xdr:row>
      <xdr:rowOff>0</xdr:rowOff>
    </xdr:to>
    <xdr:sp>
      <xdr:nvSpPr>
        <xdr:cNvPr id="12" name="Oval 16"/>
        <xdr:cNvSpPr>
          <a:spLocks/>
        </xdr:cNvSpPr>
      </xdr:nvSpPr>
      <xdr:spPr>
        <a:xfrm>
          <a:off x="6334125" y="32508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233</xdr:row>
      <xdr:rowOff>0</xdr:rowOff>
    </xdr:from>
    <xdr:to>
      <xdr:col>4</xdr:col>
      <xdr:colOff>0</xdr:colOff>
      <xdr:row>233</xdr:row>
      <xdr:rowOff>0</xdr:rowOff>
    </xdr:to>
    <xdr:sp>
      <xdr:nvSpPr>
        <xdr:cNvPr id="13" name="Oval 17"/>
        <xdr:cNvSpPr>
          <a:spLocks/>
        </xdr:cNvSpPr>
      </xdr:nvSpPr>
      <xdr:spPr>
        <a:xfrm>
          <a:off x="6334125" y="325088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4" name="Oval 18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5" name="Oval 19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6" name="Oval 20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7" name="Oval 21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8" name="Oval 22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19" name="Oval 23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20" name="Oval 24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258</xdr:row>
      <xdr:rowOff>0</xdr:rowOff>
    </xdr:from>
    <xdr:to>
      <xdr:col>4</xdr:col>
      <xdr:colOff>0</xdr:colOff>
      <xdr:row>258</xdr:row>
      <xdr:rowOff>0</xdr:rowOff>
    </xdr:to>
    <xdr:sp>
      <xdr:nvSpPr>
        <xdr:cNvPr id="21" name="Oval 25"/>
        <xdr:cNvSpPr>
          <a:spLocks/>
        </xdr:cNvSpPr>
      </xdr:nvSpPr>
      <xdr:spPr>
        <a:xfrm>
          <a:off x="6334125" y="3467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1" name="Oval 1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2" name="Oval 2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3" name="Oval 3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4" name="Oval 4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5" name="Oval 5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6" name="Oval 6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96</xdr:row>
      <xdr:rowOff>0</xdr:rowOff>
    </xdr:from>
    <xdr:to>
      <xdr:col>4</xdr:col>
      <xdr:colOff>0</xdr:colOff>
      <xdr:row>96</xdr:row>
      <xdr:rowOff>0</xdr:rowOff>
    </xdr:to>
    <xdr:sp>
      <xdr:nvSpPr>
        <xdr:cNvPr id="7" name="Oval 7"/>
        <xdr:cNvSpPr>
          <a:spLocks/>
        </xdr:cNvSpPr>
      </xdr:nvSpPr>
      <xdr:spPr>
        <a:xfrm>
          <a:off x="6438900" y="132873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5.00390625" style="0" bestFit="1" customWidth="1"/>
    <col min="4" max="4" width="68.125" style="0" bestFit="1" customWidth="1"/>
    <col min="5" max="6" width="17.125" style="0" hidden="1" customWidth="1"/>
    <col min="7" max="7" width="17.125" style="0" customWidth="1"/>
    <col min="8" max="8" width="15.25390625" style="0" bestFit="1" customWidth="1"/>
  </cols>
  <sheetData>
    <row r="1" spans="5:7" ht="12.75">
      <c r="E1" s="294"/>
      <c r="F1" s="294"/>
      <c r="G1" s="294" t="s">
        <v>347</v>
      </c>
    </row>
    <row r="2" spans="1:7" ht="12.75">
      <c r="A2" s="1"/>
      <c r="B2" s="1"/>
      <c r="C2" s="1"/>
      <c r="D2" s="11"/>
      <c r="E2" s="294"/>
      <c r="F2" s="294"/>
      <c r="G2" s="294" t="s">
        <v>204</v>
      </c>
    </row>
    <row r="3" spans="1:7" ht="12.75">
      <c r="A3" s="9"/>
      <c r="B3" s="9"/>
      <c r="C3" s="9"/>
      <c r="D3" s="11"/>
      <c r="E3" s="294"/>
      <c r="F3" s="294"/>
      <c r="G3" s="294" t="s">
        <v>341</v>
      </c>
    </row>
    <row r="4" spans="1:3" ht="12.75">
      <c r="A4" s="9"/>
      <c r="B4" s="9"/>
      <c r="C4" s="9"/>
    </row>
    <row r="5" spans="1:7" ht="18">
      <c r="A5" s="498"/>
      <c r="B5" s="498"/>
      <c r="C5" s="498"/>
      <c r="D5" s="499"/>
      <c r="E5" s="2"/>
      <c r="F5" s="2"/>
      <c r="G5" s="2"/>
    </row>
    <row r="6" spans="1:7" ht="13.5" thickBot="1">
      <c r="A6" s="9"/>
      <c r="B6" s="9"/>
      <c r="C6" s="9"/>
      <c r="D6" s="11"/>
      <c r="E6" s="12"/>
      <c r="F6" s="12"/>
      <c r="G6" s="12"/>
    </row>
    <row r="7" spans="1:7" ht="12.75">
      <c r="A7" s="13"/>
      <c r="B7" s="17"/>
      <c r="C7" s="17"/>
      <c r="D7" s="169"/>
      <c r="E7" s="26"/>
      <c r="F7" s="26"/>
      <c r="G7" s="26"/>
    </row>
    <row r="8" spans="1:7" ht="12.75">
      <c r="A8" s="4" t="s">
        <v>42</v>
      </c>
      <c r="B8" s="22" t="s">
        <v>58</v>
      </c>
      <c r="C8" s="22" t="s">
        <v>43</v>
      </c>
      <c r="D8" s="44" t="s">
        <v>29</v>
      </c>
      <c r="E8" s="137" t="s">
        <v>258</v>
      </c>
      <c r="F8" s="137" t="s">
        <v>297</v>
      </c>
      <c r="G8" s="137" t="s">
        <v>258</v>
      </c>
    </row>
    <row r="9" spans="1:7" ht="13.5" thickBot="1">
      <c r="A9" s="8"/>
      <c r="B9" s="33"/>
      <c r="C9" s="33"/>
      <c r="D9" s="21"/>
      <c r="E9" s="332"/>
      <c r="F9" s="332"/>
      <c r="G9" s="332"/>
    </row>
    <row r="10" spans="1:7" ht="14.25" thickBot="1" thickTop="1">
      <c r="A10" s="14">
        <v>1</v>
      </c>
      <c r="B10" s="23">
        <v>2</v>
      </c>
      <c r="C10" s="23">
        <v>3</v>
      </c>
      <c r="D10" s="21">
        <v>4</v>
      </c>
      <c r="E10" s="332">
        <v>5</v>
      </c>
      <c r="F10" s="332">
        <v>5</v>
      </c>
      <c r="G10" s="332">
        <v>5</v>
      </c>
    </row>
    <row r="11" spans="1:7" ht="13.5" thickTop="1">
      <c r="A11" s="4"/>
      <c r="B11" s="22"/>
      <c r="C11" s="22"/>
      <c r="D11" s="44"/>
      <c r="E11" s="333"/>
      <c r="F11" s="333"/>
      <c r="G11" s="333"/>
    </row>
    <row r="12" spans="1:8" ht="18.75" customHeight="1">
      <c r="A12" s="4"/>
      <c r="B12" s="22"/>
      <c r="C12" s="22"/>
      <c r="D12" s="170" t="s">
        <v>30</v>
      </c>
      <c r="E12" s="334">
        <v>1420101603</v>
      </c>
      <c r="F12" s="334">
        <f>F14+F24+F27+F30+F43+F61+F80+F109+F117+F150+F189+F201+F252+F354+F392+F406+F462+F467+F450+F278</f>
        <v>10056082</v>
      </c>
      <c r="G12" s="334">
        <f>G14+G24+G27+G30+G43+G61+G80+G109+G117+G150+G189+G201+G252+G354+G392+G406+G462+G467+G450+G278</f>
        <v>1430157685</v>
      </c>
      <c r="H12" s="491"/>
    </row>
    <row r="13" spans="1:8" ht="12" customHeight="1" thickBot="1">
      <c r="A13" s="308"/>
      <c r="B13" s="309"/>
      <c r="C13" s="309"/>
      <c r="D13" s="236"/>
      <c r="E13" s="259"/>
      <c r="F13" s="259"/>
      <c r="G13" s="259"/>
      <c r="H13" s="491"/>
    </row>
    <row r="14" spans="1:7" ht="12.75">
      <c r="A14" s="124" t="s">
        <v>35</v>
      </c>
      <c r="B14" s="307"/>
      <c r="C14" s="307"/>
      <c r="D14" s="178" t="s">
        <v>36</v>
      </c>
      <c r="E14" s="335">
        <v>7670</v>
      </c>
      <c r="F14" s="335">
        <f>F17+F22</f>
        <v>160</v>
      </c>
      <c r="G14" s="335">
        <f>G17+G22</f>
        <v>7830</v>
      </c>
    </row>
    <row r="15" spans="1:7" ht="15.75" hidden="1">
      <c r="A15" s="3"/>
      <c r="B15" s="50" t="s">
        <v>62</v>
      </c>
      <c r="C15" s="31"/>
      <c r="D15" s="175" t="s">
        <v>63</v>
      </c>
      <c r="E15" s="336"/>
      <c r="F15" s="336"/>
      <c r="G15" s="336"/>
    </row>
    <row r="16" spans="1:7" ht="15.75" hidden="1">
      <c r="A16" s="3"/>
      <c r="B16" s="31"/>
      <c r="C16" s="31"/>
      <c r="D16" s="175" t="s">
        <v>64</v>
      </c>
      <c r="E16" s="336"/>
      <c r="F16" s="336"/>
      <c r="G16" s="336"/>
    </row>
    <row r="17" spans="1:7" ht="12.75" hidden="1">
      <c r="A17" s="3"/>
      <c r="B17" s="55"/>
      <c r="C17" s="55"/>
      <c r="D17" s="176" t="s">
        <v>65</v>
      </c>
      <c r="E17" s="242">
        <v>0</v>
      </c>
      <c r="F17" s="242">
        <f>F18</f>
        <v>0</v>
      </c>
      <c r="G17" s="242">
        <f>G18</f>
        <v>0</v>
      </c>
    </row>
    <row r="18" spans="1:7" ht="12.75" hidden="1">
      <c r="A18" s="3"/>
      <c r="B18" s="52"/>
      <c r="C18" s="289" t="s">
        <v>225</v>
      </c>
      <c r="D18" s="196" t="s">
        <v>98</v>
      </c>
      <c r="E18" s="337"/>
      <c r="F18" s="337"/>
      <c r="G18" s="337"/>
    </row>
    <row r="19" spans="1:7" ht="12.75" hidden="1">
      <c r="A19" s="3"/>
      <c r="B19" s="31"/>
      <c r="C19" s="40">
        <v>211</v>
      </c>
      <c r="D19" s="173" t="s">
        <v>59</v>
      </c>
      <c r="E19" s="43"/>
      <c r="F19" s="43"/>
      <c r="G19" s="43"/>
    </row>
    <row r="20" spans="1:7" ht="12.75" hidden="1">
      <c r="A20" s="3"/>
      <c r="B20" s="31"/>
      <c r="C20" s="40"/>
      <c r="D20" s="173" t="s">
        <v>61</v>
      </c>
      <c r="E20" s="43"/>
      <c r="F20" s="43"/>
      <c r="G20" s="43"/>
    </row>
    <row r="21" spans="1:7" ht="12.75" hidden="1">
      <c r="A21" s="3"/>
      <c r="B21" s="55"/>
      <c r="C21" s="56"/>
      <c r="D21" s="174" t="s">
        <v>60</v>
      </c>
      <c r="E21" s="241"/>
      <c r="F21" s="241"/>
      <c r="G21" s="241"/>
    </row>
    <row r="22" spans="1:7" ht="12.75">
      <c r="A22" s="3"/>
      <c r="B22" s="51" t="s">
        <v>20</v>
      </c>
      <c r="C22" s="90"/>
      <c r="D22" s="180" t="s">
        <v>66</v>
      </c>
      <c r="E22" s="291">
        <v>7670</v>
      </c>
      <c r="F22" s="291">
        <f>F23</f>
        <v>160</v>
      </c>
      <c r="G22" s="291">
        <f>G23</f>
        <v>7830</v>
      </c>
    </row>
    <row r="23" spans="1:7" ht="13.5" thickBot="1">
      <c r="A23" s="6"/>
      <c r="B23" s="32"/>
      <c r="C23" s="38" t="s">
        <v>226</v>
      </c>
      <c r="D23" s="177" t="s">
        <v>57</v>
      </c>
      <c r="E23" s="243">
        <v>7670</v>
      </c>
      <c r="F23" s="243">
        <v>160</v>
      </c>
      <c r="G23" s="243">
        <f>E23+F23</f>
        <v>7830</v>
      </c>
    </row>
    <row r="24" spans="1:7" ht="12.75">
      <c r="A24" s="124" t="s">
        <v>44</v>
      </c>
      <c r="B24" s="80"/>
      <c r="C24" s="80"/>
      <c r="D24" s="178" t="s">
        <v>51</v>
      </c>
      <c r="E24" s="335">
        <v>10000</v>
      </c>
      <c r="F24" s="335">
        <f>F25</f>
        <v>0</v>
      </c>
      <c r="G24" s="335">
        <f>G25</f>
        <v>10000</v>
      </c>
    </row>
    <row r="25" spans="1:7" ht="12.75">
      <c r="A25" s="3"/>
      <c r="B25" s="51" t="s">
        <v>114</v>
      </c>
      <c r="C25" s="77"/>
      <c r="D25" s="180" t="s">
        <v>115</v>
      </c>
      <c r="E25" s="291">
        <v>10000</v>
      </c>
      <c r="F25" s="291">
        <f>F26</f>
        <v>0</v>
      </c>
      <c r="G25" s="291">
        <f>G26</f>
        <v>10000</v>
      </c>
    </row>
    <row r="26" spans="1:7" ht="13.5" thickBot="1">
      <c r="A26" s="6"/>
      <c r="B26" s="32"/>
      <c r="C26" s="38" t="s">
        <v>225</v>
      </c>
      <c r="D26" s="177" t="s">
        <v>98</v>
      </c>
      <c r="E26" s="243">
        <v>10000</v>
      </c>
      <c r="F26" s="243"/>
      <c r="G26" s="243">
        <f>E26+F26</f>
        <v>10000</v>
      </c>
    </row>
    <row r="27" spans="1:7" ht="12.75" hidden="1">
      <c r="A27" s="124">
        <v>400</v>
      </c>
      <c r="B27" s="80"/>
      <c r="C27" s="80"/>
      <c r="D27" s="178" t="s">
        <v>207</v>
      </c>
      <c r="E27" s="338">
        <v>0</v>
      </c>
      <c r="F27" s="338">
        <f>F28</f>
        <v>0</v>
      </c>
      <c r="G27" s="338">
        <f>G28</f>
        <v>0</v>
      </c>
    </row>
    <row r="28" spans="1:7" ht="12.75" hidden="1">
      <c r="A28" s="3"/>
      <c r="B28" s="51">
        <v>40002</v>
      </c>
      <c r="C28" s="77"/>
      <c r="D28" s="180" t="s">
        <v>208</v>
      </c>
      <c r="E28" s="291">
        <v>0</v>
      </c>
      <c r="F28" s="291">
        <f>F29</f>
        <v>0</v>
      </c>
      <c r="G28" s="291">
        <f>G29</f>
        <v>0</v>
      </c>
    </row>
    <row r="29" spans="1:7" ht="13.5" hidden="1" thickBot="1">
      <c r="A29" s="6"/>
      <c r="B29" s="32"/>
      <c r="C29" s="117" t="s">
        <v>227</v>
      </c>
      <c r="D29" s="203" t="s">
        <v>119</v>
      </c>
      <c r="E29" s="290"/>
      <c r="F29" s="290"/>
      <c r="G29" s="290"/>
    </row>
    <row r="30" spans="1:7" ht="12.75">
      <c r="A30" s="124">
        <v>600</v>
      </c>
      <c r="B30" s="80"/>
      <c r="C30" s="80"/>
      <c r="D30" s="178" t="s">
        <v>37</v>
      </c>
      <c r="E30" s="335">
        <v>114420913</v>
      </c>
      <c r="F30" s="335">
        <f>F31+F39+F37</f>
        <v>-3486563</v>
      </c>
      <c r="G30" s="335">
        <f>G31+G39+G37</f>
        <v>110934350</v>
      </c>
    </row>
    <row r="31" spans="1:7" ht="12.75">
      <c r="A31" s="125"/>
      <c r="B31" s="72">
        <v>60004</v>
      </c>
      <c r="C31" s="72"/>
      <c r="D31" s="181" t="s">
        <v>156</v>
      </c>
      <c r="E31" s="339">
        <v>114266422</v>
      </c>
      <c r="F31" s="339">
        <f>SUM(F32:F36)</f>
        <v>-3486563</v>
      </c>
      <c r="G31" s="339">
        <f>SUM(G32:G36)</f>
        <v>110779859</v>
      </c>
    </row>
    <row r="32" spans="1:7" ht="12.75">
      <c r="A32" s="125"/>
      <c r="B32" s="62"/>
      <c r="C32" s="75" t="s">
        <v>228</v>
      </c>
      <c r="D32" s="185" t="s">
        <v>206</v>
      </c>
      <c r="E32" s="340">
        <v>326682</v>
      </c>
      <c r="F32" s="340"/>
      <c r="G32" s="340">
        <f>E32+F32</f>
        <v>326682</v>
      </c>
    </row>
    <row r="33" spans="1:7" ht="12.75">
      <c r="A33" s="126"/>
      <c r="B33" s="60"/>
      <c r="C33" s="36" t="s">
        <v>229</v>
      </c>
      <c r="D33" s="182" t="s">
        <v>100</v>
      </c>
      <c r="E33" s="340">
        <v>108702661</v>
      </c>
      <c r="F33" s="340">
        <v>-3486563</v>
      </c>
      <c r="G33" s="340">
        <f>E33+F33</f>
        <v>105216098</v>
      </c>
    </row>
    <row r="34" spans="1:7" ht="12.75">
      <c r="A34" s="126"/>
      <c r="B34" s="60"/>
      <c r="C34" s="36" t="s">
        <v>227</v>
      </c>
      <c r="D34" s="182" t="s">
        <v>119</v>
      </c>
      <c r="E34" s="340">
        <v>4776916</v>
      </c>
      <c r="F34" s="340"/>
      <c r="G34" s="340">
        <f>E34+F34</f>
        <v>4776916</v>
      </c>
    </row>
    <row r="35" spans="1:7" ht="12.75">
      <c r="A35" s="126"/>
      <c r="B35" s="60"/>
      <c r="C35" s="36">
        <v>2310</v>
      </c>
      <c r="D35" s="182" t="s">
        <v>327</v>
      </c>
      <c r="E35" s="340">
        <v>460163</v>
      </c>
      <c r="F35" s="340"/>
      <c r="G35" s="340">
        <f>E35+F35</f>
        <v>460163</v>
      </c>
    </row>
    <row r="36" spans="1:7" ht="12.75">
      <c r="A36" s="126"/>
      <c r="B36" s="60"/>
      <c r="C36" s="36"/>
      <c r="D36" s="182" t="s">
        <v>197</v>
      </c>
      <c r="E36" s="340"/>
      <c r="F36" s="340"/>
      <c r="G36" s="340"/>
    </row>
    <row r="37" spans="1:7" ht="12.75">
      <c r="A37" s="125"/>
      <c r="B37" s="72">
        <v>60015</v>
      </c>
      <c r="C37" s="72"/>
      <c r="D37" s="181" t="s">
        <v>338</v>
      </c>
      <c r="E37" s="339">
        <v>130591</v>
      </c>
      <c r="F37" s="339">
        <f>SUM(F38:F39)</f>
        <v>0</v>
      </c>
      <c r="G37" s="339">
        <f>SUM(G38)</f>
        <v>130591</v>
      </c>
    </row>
    <row r="38" spans="1:7" ht="12.75">
      <c r="A38" s="125"/>
      <c r="B38" s="60"/>
      <c r="C38" s="36" t="s">
        <v>227</v>
      </c>
      <c r="D38" s="182" t="s">
        <v>119</v>
      </c>
      <c r="E38" s="340">
        <v>130591</v>
      </c>
      <c r="F38" s="43"/>
      <c r="G38" s="340">
        <f>E38+F38</f>
        <v>130591</v>
      </c>
    </row>
    <row r="39" spans="1:7" ht="12.75">
      <c r="A39" s="125"/>
      <c r="B39" s="72">
        <v>60016</v>
      </c>
      <c r="C39" s="72"/>
      <c r="D39" s="181" t="s">
        <v>69</v>
      </c>
      <c r="E39" s="339">
        <v>23900</v>
      </c>
      <c r="F39" s="339">
        <f>SUM(F40:F42)</f>
        <v>0</v>
      </c>
      <c r="G39" s="339">
        <f>SUM(G40:G42)</f>
        <v>23900</v>
      </c>
    </row>
    <row r="40" spans="1:7" ht="12.75" hidden="1">
      <c r="A40" s="125"/>
      <c r="B40" s="62"/>
      <c r="C40" s="75" t="s">
        <v>231</v>
      </c>
      <c r="D40" s="185" t="s">
        <v>116</v>
      </c>
      <c r="E40" s="43"/>
      <c r="F40" s="43"/>
      <c r="G40" s="43"/>
    </row>
    <row r="41" spans="1:7" ht="12.75">
      <c r="A41" s="125"/>
      <c r="B41" s="60"/>
      <c r="C41" s="36" t="s">
        <v>227</v>
      </c>
      <c r="D41" s="182" t="s">
        <v>119</v>
      </c>
      <c r="E41" s="340">
        <v>2000</v>
      </c>
      <c r="F41" s="43"/>
      <c r="G41" s="340">
        <f>E41+F41</f>
        <v>2000</v>
      </c>
    </row>
    <row r="42" spans="1:7" ht="13.5" thickBot="1">
      <c r="A42" s="127"/>
      <c r="B42" s="271"/>
      <c r="C42" s="38">
        <v>2380</v>
      </c>
      <c r="D42" s="177" t="s">
        <v>199</v>
      </c>
      <c r="E42" s="243">
        <v>21900</v>
      </c>
      <c r="F42" s="243"/>
      <c r="G42" s="243">
        <f>E42+F42</f>
        <v>21900</v>
      </c>
    </row>
    <row r="43" spans="1:7" ht="12.75">
      <c r="A43" s="124">
        <v>700</v>
      </c>
      <c r="B43" s="80"/>
      <c r="C43" s="80"/>
      <c r="D43" s="178" t="s">
        <v>38</v>
      </c>
      <c r="E43" s="335">
        <v>76653442</v>
      </c>
      <c r="F43" s="335">
        <f>F44+F46</f>
        <v>1217029</v>
      </c>
      <c r="G43" s="335">
        <f>G44+G46</f>
        <v>77870471</v>
      </c>
    </row>
    <row r="44" spans="1:7" ht="12.75" hidden="1">
      <c r="A44" s="126"/>
      <c r="B44" s="66">
        <v>70001</v>
      </c>
      <c r="C44" s="66"/>
      <c r="D44" s="184" t="s">
        <v>209</v>
      </c>
      <c r="E44" s="341">
        <v>0</v>
      </c>
      <c r="F44" s="341">
        <f>F45</f>
        <v>0</v>
      </c>
      <c r="G44" s="341">
        <f>G45</f>
        <v>0</v>
      </c>
    </row>
    <row r="45" spans="1:7" ht="12.75" hidden="1">
      <c r="A45" s="126"/>
      <c r="B45" s="119"/>
      <c r="C45" s="77" t="s">
        <v>227</v>
      </c>
      <c r="D45" s="196" t="s">
        <v>119</v>
      </c>
      <c r="E45" s="342"/>
      <c r="F45" s="342"/>
      <c r="G45" s="342"/>
    </row>
    <row r="46" spans="1:7" ht="12.75">
      <c r="A46" s="125"/>
      <c r="B46" s="66">
        <v>70005</v>
      </c>
      <c r="C46" s="66"/>
      <c r="D46" s="184" t="s">
        <v>70</v>
      </c>
      <c r="E46" s="341">
        <v>76653442</v>
      </c>
      <c r="F46" s="341">
        <f>SUM(F47:F60)</f>
        <v>1217029</v>
      </c>
      <c r="G46" s="341">
        <f>SUM(G47:G60)</f>
        <v>77870471</v>
      </c>
    </row>
    <row r="47" spans="1:7" ht="12.75">
      <c r="A47" s="125"/>
      <c r="B47" s="62"/>
      <c r="C47" s="36" t="s">
        <v>232</v>
      </c>
      <c r="D47" s="182" t="s">
        <v>284</v>
      </c>
      <c r="E47" s="340">
        <v>15300000</v>
      </c>
      <c r="F47" s="340"/>
      <c r="G47" s="340">
        <f>E47+F47</f>
        <v>15300000</v>
      </c>
    </row>
    <row r="48" spans="1:7" ht="12.75">
      <c r="A48" s="125"/>
      <c r="B48" s="60"/>
      <c r="C48" s="36" t="s">
        <v>233</v>
      </c>
      <c r="D48" s="182" t="s">
        <v>14</v>
      </c>
      <c r="E48" s="340"/>
      <c r="F48" s="343"/>
      <c r="G48" s="340"/>
    </row>
    <row r="49" spans="1:7" ht="12.75">
      <c r="A49" s="125"/>
      <c r="B49" s="60"/>
      <c r="C49" s="36"/>
      <c r="D49" s="182" t="s">
        <v>15</v>
      </c>
      <c r="E49" s="340"/>
      <c r="F49" s="340"/>
      <c r="G49" s="340"/>
    </row>
    <row r="50" spans="1:7" ht="12.75">
      <c r="A50" s="125"/>
      <c r="B50" s="60"/>
      <c r="C50" s="36"/>
      <c r="D50" s="182" t="s">
        <v>16</v>
      </c>
      <c r="E50" s="340">
        <v>10000000</v>
      </c>
      <c r="F50" s="340"/>
      <c r="G50" s="340">
        <f>E50+F50</f>
        <v>10000000</v>
      </c>
    </row>
    <row r="51" spans="1:7" ht="12.75">
      <c r="A51" s="125"/>
      <c r="B51" s="60"/>
      <c r="C51" s="36" t="s">
        <v>234</v>
      </c>
      <c r="D51" s="182" t="s">
        <v>96</v>
      </c>
      <c r="E51" s="340"/>
      <c r="F51" s="340"/>
      <c r="G51" s="340"/>
    </row>
    <row r="52" spans="1:7" ht="12.75">
      <c r="A52" s="125"/>
      <c r="B52" s="60"/>
      <c r="C52" s="36"/>
      <c r="D52" s="182" t="s">
        <v>97</v>
      </c>
      <c r="E52" s="340">
        <v>500000</v>
      </c>
      <c r="F52" s="340">
        <v>800000</v>
      </c>
      <c r="G52" s="340">
        <f>E52+F52</f>
        <v>1300000</v>
      </c>
    </row>
    <row r="53" spans="1:7" ht="12.75">
      <c r="A53" s="125"/>
      <c r="B53" s="60"/>
      <c r="C53" s="36" t="s">
        <v>235</v>
      </c>
      <c r="D53" s="182" t="s">
        <v>112</v>
      </c>
      <c r="E53" s="340">
        <v>36430000</v>
      </c>
      <c r="F53" s="340"/>
      <c r="G53" s="340">
        <f>E53+F53</f>
        <v>36430000</v>
      </c>
    </row>
    <row r="54" spans="1:7" ht="12.75">
      <c r="A54" s="125"/>
      <c r="B54" s="60"/>
      <c r="C54" s="36" t="s">
        <v>229</v>
      </c>
      <c r="D54" s="182" t="s">
        <v>100</v>
      </c>
      <c r="E54" s="340">
        <v>20000</v>
      </c>
      <c r="F54" s="340"/>
      <c r="G54" s="340">
        <f>E54+F54</f>
        <v>20000</v>
      </c>
    </row>
    <row r="55" spans="1:7" ht="12.75">
      <c r="A55" s="125"/>
      <c r="B55" s="60"/>
      <c r="C55" s="36" t="s">
        <v>236</v>
      </c>
      <c r="D55" s="182" t="s">
        <v>118</v>
      </c>
      <c r="E55" s="340">
        <v>220000</v>
      </c>
      <c r="F55" s="340"/>
      <c r="G55" s="340">
        <f>E55+F55</f>
        <v>220000</v>
      </c>
    </row>
    <row r="56" spans="1:7" ht="12.75">
      <c r="A56" s="125"/>
      <c r="B56" s="60"/>
      <c r="C56" s="36" t="s">
        <v>227</v>
      </c>
      <c r="D56" s="182" t="s">
        <v>119</v>
      </c>
      <c r="E56" s="340">
        <v>2830000</v>
      </c>
      <c r="F56" s="340">
        <v>200000</v>
      </c>
      <c r="G56" s="340">
        <f>E56+F56</f>
        <v>3030000</v>
      </c>
    </row>
    <row r="57" spans="1:7" ht="12" customHeight="1">
      <c r="A57" s="125"/>
      <c r="B57" s="60"/>
      <c r="C57" s="40">
        <v>2110</v>
      </c>
      <c r="D57" s="173" t="s">
        <v>272</v>
      </c>
      <c r="E57" s="340"/>
      <c r="F57" s="240"/>
      <c r="G57" s="340"/>
    </row>
    <row r="58" spans="1:7" ht="12.75">
      <c r="A58" s="125"/>
      <c r="B58" s="60"/>
      <c r="C58" s="40"/>
      <c r="D58" s="173" t="s">
        <v>273</v>
      </c>
      <c r="E58" s="340">
        <v>3085442</v>
      </c>
      <c r="F58" s="340">
        <v>172029</v>
      </c>
      <c r="G58" s="340">
        <f>E58+F58</f>
        <v>3257471</v>
      </c>
    </row>
    <row r="59" spans="1:7" ht="12.75">
      <c r="A59" s="125"/>
      <c r="B59" s="60"/>
      <c r="C59" s="40">
        <v>2360</v>
      </c>
      <c r="D59" s="173" t="s">
        <v>282</v>
      </c>
      <c r="E59" s="340"/>
      <c r="F59" s="43"/>
      <c r="G59" s="340"/>
    </row>
    <row r="60" spans="1:7" ht="13.5" thickBot="1">
      <c r="A60" s="127"/>
      <c r="B60" s="83"/>
      <c r="C60" s="82"/>
      <c r="D60" s="179" t="s">
        <v>283</v>
      </c>
      <c r="E60" s="243">
        <v>8268000</v>
      </c>
      <c r="F60" s="243">
        <v>45000</v>
      </c>
      <c r="G60" s="243">
        <f>E60+F60</f>
        <v>8313000</v>
      </c>
    </row>
    <row r="61" spans="1:7" ht="12.75">
      <c r="A61" s="124">
        <v>710</v>
      </c>
      <c r="B61" s="80"/>
      <c r="C61" s="80"/>
      <c r="D61" s="178" t="s">
        <v>41</v>
      </c>
      <c r="E61" s="335">
        <v>1014950</v>
      </c>
      <c r="F61" s="335">
        <f>F62+F65+F68+F71+F76</f>
        <v>14350</v>
      </c>
      <c r="G61" s="335">
        <f>G62+G65+G68+G71+G76</f>
        <v>1029300</v>
      </c>
    </row>
    <row r="62" spans="1:7" ht="12.75">
      <c r="A62" s="128"/>
      <c r="B62" s="72">
        <v>71003</v>
      </c>
      <c r="C62" s="72"/>
      <c r="D62" s="181" t="s">
        <v>71</v>
      </c>
      <c r="E62" s="339">
        <v>1700</v>
      </c>
      <c r="F62" s="339">
        <f>SUM(F63:F64)</f>
        <v>0</v>
      </c>
      <c r="G62" s="339">
        <f>SUM(G63:G64)</f>
        <v>1700</v>
      </c>
    </row>
    <row r="63" spans="1:7" ht="12.75">
      <c r="A63" s="128"/>
      <c r="B63" s="62"/>
      <c r="C63" s="36" t="s">
        <v>231</v>
      </c>
      <c r="D63" s="182" t="s">
        <v>116</v>
      </c>
      <c r="E63" s="340">
        <v>1000</v>
      </c>
      <c r="F63" s="340"/>
      <c r="G63" s="340">
        <f>E63+F63</f>
        <v>1000</v>
      </c>
    </row>
    <row r="64" spans="1:7" ht="12.75">
      <c r="A64" s="128"/>
      <c r="B64" s="62"/>
      <c r="C64" s="36" t="s">
        <v>227</v>
      </c>
      <c r="D64" s="182" t="s">
        <v>119</v>
      </c>
      <c r="E64" s="340">
        <v>700</v>
      </c>
      <c r="F64" s="340"/>
      <c r="G64" s="340">
        <f>E64+F64</f>
        <v>700</v>
      </c>
    </row>
    <row r="65" spans="1:7" ht="12.75">
      <c r="A65" s="128"/>
      <c r="B65" s="72">
        <v>71013</v>
      </c>
      <c r="C65" s="72"/>
      <c r="D65" s="181" t="s">
        <v>72</v>
      </c>
      <c r="E65" s="339">
        <v>372200</v>
      </c>
      <c r="F65" s="339">
        <f>F67</f>
        <v>0</v>
      </c>
      <c r="G65" s="339">
        <f>G67</f>
        <v>372200</v>
      </c>
    </row>
    <row r="66" spans="1:7" ht="12.75" customHeight="1">
      <c r="A66" s="125"/>
      <c r="B66" s="60"/>
      <c r="C66" s="40">
        <v>2110</v>
      </c>
      <c r="D66" s="173" t="s">
        <v>272</v>
      </c>
      <c r="E66" s="340"/>
      <c r="F66" s="240"/>
      <c r="G66" s="340"/>
    </row>
    <row r="67" spans="1:7" ht="12.75" customHeight="1">
      <c r="A67" s="125"/>
      <c r="B67" s="156"/>
      <c r="C67" s="56"/>
      <c r="D67" s="174" t="s">
        <v>273</v>
      </c>
      <c r="E67" s="247">
        <v>372200</v>
      </c>
      <c r="F67" s="344"/>
      <c r="G67" s="247">
        <f>E67+F67</f>
        <v>372200</v>
      </c>
    </row>
    <row r="68" spans="1:7" ht="12.75">
      <c r="A68" s="128"/>
      <c r="B68" s="66">
        <v>71014</v>
      </c>
      <c r="C68" s="66"/>
      <c r="D68" s="184" t="s">
        <v>73</v>
      </c>
      <c r="E68" s="341">
        <v>15000</v>
      </c>
      <c r="F68" s="341">
        <f>F70</f>
        <v>0</v>
      </c>
      <c r="G68" s="341">
        <f>G70</f>
        <v>15000</v>
      </c>
    </row>
    <row r="69" spans="1:7" ht="12.75" customHeight="1">
      <c r="A69" s="125"/>
      <c r="B69" s="60"/>
      <c r="C69" s="40">
        <v>2110</v>
      </c>
      <c r="D69" s="173" t="s">
        <v>272</v>
      </c>
      <c r="E69" s="240"/>
      <c r="F69" s="240"/>
      <c r="G69" s="240"/>
    </row>
    <row r="70" spans="1:7" ht="12.75" customHeight="1">
      <c r="A70" s="125"/>
      <c r="B70" s="156"/>
      <c r="C70" s="56"/>
      <c r="D70" s="174" t="s">
        <v>273</v>
      </c>
      <c r="E70" s="247">
        <v>15000</v>
      </c>
      <c r="F70" s="344"/>
      <c r="G70" s="247">
        <f>E70+F70</f>
        <v>15000</v>
      </c>
    </row>
    <row r="71" spans="1:7" ht="12.75">
      <c r="A71" s="128"/>
      <c r="B71" s="72">
        <v>71015</v>
      </c>
      <c r="C71" s="72"/>
      <c r="D71" s="181" t="s">
        <v>74</v>
      </c>
      <c r="E71" s="339">
        <v>560400</v>
      </c>
      <c r="F71" s="339">
        <f>SUM(F72:F75)</f>
        <v>0</v>
      </c>
      <c r="G71" s="339">
        <f>SUM(G72:G75)</f>
        <v>560400</v>
      </c>
    </row>
    <row r="72" spans="1:7" ht="12.75" customHeight="1">
      <c r="A72" s="125"/>
      <c r="B72" s="60"/>
      <c r="C72" s="40">
        <v>2110</v>
      </c>
      <c r="D72" s="173" t="s">
        <v>272</v>
      </c>
      <c r="E72" s="240"/>
      <c r="F72" s="240"/>
      <c r="G72" s="240"/>
    </row>
    <row r="73" spans="1:7" ht="12.75">
      <c r="A73" s="125"/>
      <c r="B73" s="60"/>
      <c r="C73" s="40"/>
      <c r="D73" s="173" t="s">
        <v>273</v>
      </c>
      <c r="E73" s="340">
        <v>548400</v>
      </c>
      <c r="F73" s="340"/>
      <c r="G73" s="340">
        <f>E73+F73</f>
        <v>548400</v>
      </c>
    </row>
    <row r="74" spans="1:7" ht="12.75">
      <c r="A74" s="128"/>
      <c r="B74" s="62"/>
      <c r="C74" s="40">
        <v>6410</v>
      </c>
      <c r="D74" s="173" t="s">
        <v>274</v>
      </c>
      <c r="E74" s="43"/>
      <c r="F74" s="43"/>
      <c r="G74" s="43"/>
    </row>
    <row r="75" spans="1:7" ht="12.75">
      <c r="A75" s="128"/>
      <c r="B75" s="66"/>
      <c r="C75" s="56"/>
      <c r="D75" s="174" t="s">
        <v>275</v>
      </c>
      <c r="E75" s="247">
        <v>12000</v>
      </c>
      <c r="F75" s="241"/>
      <c r="G75" s="247">
        <f>E75+F75</f>
        <v>12000</v>
      </c>
    </row>
    <row r="76" spans="1:7" ht="12.75">
      <c r="A76" s="128"/>
      <c r="B76" s="66">
        <v>71035</v>
      </c>
      <c r="C76" s="66"/>
      <c r="D76" s="184" t="s">
        <v>170</v>
      </c>
      <c r="E76" s="341">
        <v>65650</v>
      </c>
      <c r="F76" s="341">
        <f>F79</f>
        <v>14350</v>
      </c>
      <c r="G76" s="341">
        <f>G79</f>
        <v>80000</v>
      </c>
    </row>
    <row r="77" spans="1:7" ht="12.75">
      <c r="A77" s="128"/>
      <c r="B77" s="62"/>
      <c r="C77" s="92">
        <v>2020</v>
      </c>
      <c r="D77" s="185" t="s">
        <v>123</v>
      </c>
      <c r="E77" s="345"/>
      <c r="F77" s="345"/>
      <c r="G77" s="345"/>
    </row>
    <row r="78" spans="1:7" ht="12.75">
      <c r="A78" s="128"/>
      <c r="B78" s="62"/>
      <c r="C78" s="92"/>
      <c r="D78" s="185" t="s">
        <v>124</v>
      </c>
      <c r="E78" s="345"/>
      <c r="F78" s="345"/>
      <c r="G78" s="345"/>
    </row>
    <row r="79" spans="1:7" ht="12.75">
      <c r="A79" s="331"/>
      <c r="B79" s="66"/>
      <c r="C79" s="155"/>
      <c r="D79" s="187" t="s">
        <v>125</v>
      </c>
      <c r="E79" s="344">
        <v>65650</v>
      </c>
      <c r="F79" s="344">
        <v>14350</v>
      </c>
      <c r="G79" s="344">
        <f>E79+F79</f>
        <v>80000</v>
      </c>
    </row>
    <row r="80" spans="1:7" ht="12.75">
      <c r="A80" s="124">
        <v>750</v>
      </c>
      <c r="B80" s="80"/>
      <c r="C80" s="80"/>
      <c r="D80" s="178" t="s">
        <v>39</v>
      </c>
      <c r="E80" s="335">
        <v>5431177</v>
      </c>
      <c r="F80" s="335">
        <f>F81+F88+F96+F99+F101+F105</f>
        <v>59472</v>
      </c>
      <c r="G80" s="335">
        <f>G81+G88+G96+G99+G101+G105</f>
        <v>5490649</v>
      </c>
    </row>
    <row r="81" spans="1:7" ht="12.75">
      <c r="A81" s="128"/>
      <c r="B81" s="72">
        <v>75011</v>
      </c>
      <c r="C81" s="72"/>
      <c r="D81" s="181" t="s">
        <v>75</v>
      </c>
      <c r="E81" s="339">
        <v>3635535</v>
      </c>
      <c r="F81" s="339">
        <f>SUM(F82:F87)</f>
        <v>0</v>
      </c>
      <c r="G81" s="339">
        <f>SUM(G82:G87)</f>
        <v>3635535</v>
      </c>
    </row>
    <row r="82" spans="1:7" ht="12.75" customHeight="1">
      <c r="A82" s="128"/>
      <c r="B82" s="62"/>
      <c r="C82" s="92">
        <v>2010</v>
      </c>
      <c r="D82" s="185" t="s">
        <v>270</v>
      </c>
      <c r="E82" s="347"/>
      <c r="F82" s="347"/>
      <c r="G82" s="347"/>
    </row>
    <row r="83" spans="1:7" ht="12.75" customHeight="1" thickBot="1">
      <c r="A83" s="129"/>
      <c r="B83" s="76"/>
      <c r="C83" s="76"/>
      <c r="D83" s="186" t="s">
        <v>271</v>
      </c>
      <c r="E83" s="346">
        <v>2497235</v>
      </c>
      <c r="F83" s="346"/>
      <c r="G83" s="346">
        <f>E83+F83</f>
        <v>2497235</v>
      </c>
    </row>
    <row r="84" spans="1:7" ht="12.75" customHeight="1">
      <c r="A84" s="350"/>
      <c r="B84" s="351"/>
      <c r="C84" s="352">
        <v>2110</v>
      </c>
      <c r="D84" s="353" t="s">
        <v>272</v>
      </c>
      <c r="E84" s="355"/>
      <c r="F84" s="354"/>
      <c r="G84" s="355"/>
    </row>
    <row r="85" spans="1:7" ht="12.75">
      <c r="A85" s="125"/>
      <c r="B85" s="60"/>
      <c r="C85" s="40"/>
      <c r="D85" s="173" t="s">
        <v>273</v>
      </c>
      <c r="E85" s="340">
        <v>1033300</v>
      </c>
      <c r="F85" s="340"/>
      <c r="G85" s="340">
        <f>E85+F85</f>
        <v>1033300</v>
      </c>
    </row>
    <row r="86" spans="1:7" ht="12.75">
      <c r="A86" s="128"/>
      <c r="B86" s="62"/>
      <c r="C86" s="92">
        <v>2360</v>
      </c>
      <c r="D86" s="182" t="s">
        <v>266</v>
      </c>
      <c r="E86" s="328"/>
      <c r="F86" s="328"/>
      <c r="G86" s="328"/>
    </row>
    <row r="87" spans="1:7" ht="12.75">
      <c r="A87" s="128"/>
      <c r="B87" s="66"/>
      <c r="C87" s="155"/>
      <c r="D87" s="183" t="s">
        <v>267</v>
      </c>
      <c r="E87" s="247">
        <v>105000</v>
      </c>
      <c r="F87" s="344"/>
      <c r="G87" s="247">
        <f>E87+F87</f>
        <v>105000</v>
      </c>
    </row>
    <row r="88" spans="1:7" ht="12.75">
      <c r="A88" s="128"/>
      <c r="B88" s="66">
        <v>75023</v>
      </c>
      <c r="C88" s="66"/>
      <c r="D88" s="184" t="s">
        <v>76</v>
      </c>
      <c r="E88" s="341">
        <v>1513582</v>
      </c>
      <c r="F88" s="341">
        <f>SUM(F89:F95)</f>
        <v>44372</v>
      </c>
      <c r="G88" s="341">
        <f>SUM(G89:G95)</f>
        <v>1557954</v>
      </c>
    </row>
    <row r="89" spans="1:7" ht="12.75">
      <c r="A89" s="128"/>
      <c r="B89" s="62"/>
      <c r="C89" s="75" t="s">
        <v>239</v>
      </c>
      <c r="D89" s="185" t="s">
        <v>210</v>
      </c>
      <c r="E89" s="340">
        <v>62623</v>
      </c>
      <c r="F89" s="340"/>
      <c r="G89" s="340">
        <f>E89+F89</f>
        <v>62623</v>
      </c>
    </row>
    <row r="90" spans="1:7" ht="12.75">
      <c r="A90" s="128"/>
      <c r="B90" s="62"/>
      <c r="C90" s="36" t="s">
        <v>225</v>
      </c>
      <c r="D90" s="182" t="s">
        <v>98</v>
      </c>
      <c r="E90" s="340">
        <v>1036000</v>
      </c>
      <c r="F90" s="340"/>
      <c r="G90" s="340">
        <f>E90+F90</f>
        <v>1036000</v>
      </c>
    </row>
    <row r="91" spans="1:7" ht="12.75">
      <c r="A91" s="128"/>
      <c r="B91" s="62"/>
      <c r="C91" s="75" t="s">
        <v>229</v>
      </c>
      <c r="D91" s="185" t="s">
        <v>100</v>
      </c>
      <c r="E91" s="340">
        <v>299059</v>
      </c>
      <c r="F91" s="340"/>
      <c r="G91" s="340">
        <f>E91+F91</f>
        <v>299059</v>
      </c>
    </row>
    <row r="92" spans="1:7" ht="12.75">
      <c r="A92" s="128"/>
      <c r="B92" s="62"/>
      <c r="C92" s="75" t="s">
        <v>231</v>
      </c>
      <c r="D92" s="185" t="s">
        <v>116</v>
      </c>
      <c r="E92" s="340">
        <v>33000</v>
      </c>
      <c r="F92" s="340"/>
      <c r="G92" s="340">
        <f>E92+F92</f>
        <v>33000</v>
      </c>
    </row>
    <row r="93" spans="1:7" ht="12.75">
      <c r="A93" s="128"/>
      <c r="B93" s="62"/>
      <c r="C93" s="36" t="s">
        <v>227</v>
      </c>
      <c r="D93" s="182" t="s">
        <v>119</v>
      </c>
      <c r="E93" s="215">
        <v>82900</v>
      </c>
      <c r="F93" s="340"/>
      <c r="G93" s="215">
        <f>E93+F93</f>
        <v>82900</v>
      </c>
    </row>
    <row r="94" spans="1:7" ht="12.75">
      <c r="A94" s="128"/>
      <c r="B94" s="62"/>
      <c r="C94" s="36">
        <v>2700</v>
      </c>
      <c r="D94" s="182" t="s">
        <v>180</v>
      </c>
      <c r="E94" s="340"/>
      <c r="F94" s="340"/>
      <c r="G94" s="340"/>
    </row>
    <row r="95" spans="1:7" ht="12.75">
      <c r="A95" s="128"/>
      <c r="B95" s="66"/>
      <c r="C95" s="70"/>
      <c r="D95" s="183" t="s">
        <v>181</v>
      </c>
      <c r="E95" s="344">
        <v>0</v>
      </c>
      <c r="F95" s="344">
        <v>44372</v>
      </c>
      <c r="G95" s="344">
        <f>E95+F95</f>
        <v>44372</v>
      </c>
    </row>
    <row r="96" spans="1:7" ht="12.75">
      <c r="A96" s="128"/>
      <c r="B96" s="66">
        <v>75045</v>
      </c>
      <c r="C96" s="66"/>
      <c r="D96" s="184" t="s">
        <v>77</v>
      </c>
      <c r="E96" s="341">
        <v>230000</v>
      </c>
      <c r="F96" s="341">
        <f>F98</f>
        <v>0</v>
      </c>
      <c r="G96" s="341">
        <f>G98</f>
        <v>230000</v>
      </c>
    </row>
    <row r="97" spans="1:7" ht="12" customHeight="1">
      <c r="A97" s="125"/>
      <c r="B97" s="60"/>
      <c r="C97" s="40">
        <v>2110</v>
      </c>
      <c r="D97" s="173" t="s">
        <v>272</v>
      </c>
      <c r="E97" s="240"/>
      <c r="F97" s="240"/>
      <c r="G97" s="240"/>
    </row>
    <row r="98" spans="1:7" ht="12.75">
      <c r="A98" s="125"/>
      <c r="B98" s="156"/>
      <c r="C98" s="56"/>
      <c r="D98" s="174" t="s">
        <v>273</v>
      </c>
      <c r="E98" s="247">
        <v>230000</v>
      </c>
      <c r="F98" s="344"/>
      <c r="G98" s="247">
        <f>E98+F98</f>
        <v>230000</v>
      </c>
    </row>
    <row r="99" spans="1:7" ht="12.75">
      <c r="A99" s="128"/>
      <c r="B99" s="72">
        <v>75046</v>
      </c>
      <c r="C99" s="72"/>
      <c r="D99" s="181" t="s">
        <v>191</v>
      </c>
      <c r="E99" s="339">
        <v>51750</v>
      </c>
      <c r="F99" s="339">
        <f>F100</f>
        <v>15000</v>
      </c>
      <c r="G99" s="339">
        <f>G100</f>
        <v>66750</v>
      </c>
    </row>
    <row r="100" spans="1:7" ht="12.75">
      <c r="A100" s="128"/>
      <c r="B100" s="114"/>
      <c r="C100" s="77" t="s">
        <v>225</v>
      </c>
      <c r="D100" s="196" t="s">
        <v>98</v>
      </c>
      <c r="E100" s="490">
        <v>51750</v>
      </c>
      <c r="F100" s="342">
        <v>15000</v>
      </c>
      <c r="G100" s="490">
        <f>E100+F100</f>
        <v>66750</v>
      </c>
    </row>
    <row r="101" spans="1:7" ht="12.75" hidden="1">
      <c r="A101" s="128"/>
      <c r="B101" s="66">
        <v>75056</v>
      </c>
      <c r="C101" s="56"/>
      <c r="D101" s="176" t="s">
        <v>19</v>
      </c>
      <c r="E101" s="242">
        <v>0</v>
      </c>
      <c r="F101" s="242">
        <f>F104</f>
        <v>0</v>
      </c>
      <c r="G101" s="242">
        <f>G104</f>
        <v>0</v>
      </c>
    </row>
    <row r="102" spans="1:7" ht="12.75" hidden="1">
      <c r="A102" s="128"/>
      <c r="B102" s="62"/>
      <c r="C102" s="40">
        <v>2010</v>
      </c>
      <c r="D102" s="185" t="s">
        <v>126</v>
      </c>
      <c r="E102" s="43"/>
      <c r="F102" s="43"/>
      <c r="G102" s="43"/>
    </row>
    <row r="103" spans="1:7" ht="12.75" hidden="1">
      <c r="A103" s="128"/>
      <c r="B103" s="62"/>
      <c r="C103" s="40"/>
      <c r="D103" s="185" t="s">
        <v>127</v>
      </c>
      <c r="E103" s="43"/>
      <c r="F103" s="43"/>
      <c r="G103" s="43"/>
    </row>
    <row r="104" spans="1:7" ht="12.75" hidden="1">
      <c r="A104" s="128"/>
      <c r="B104" s="66"/>
      <c r="C104" s="56"/>
      <c r="D104" s="187" t="s">
        <v>128</v>
      </c>
      <c r="E104" s="241"/>
      <c r="F104" s="241"/>
      <c r="G104" s="241"/>
    </row>
    <row r="105" spans="1:7" ht="12.75">
      <c r="A105" s="128"/>
      <c r="B105" s="66">
        <v>75095</v>
      </c>
      <c r="C105" s="66"/>
      <c r="D105" s="184" t="s">
        <v>66</v>
      </c>
      <c r="E105" s="341">
        <v>310</v>
      </c>
      <c r="F105" s="341">
        <f>F106+F107</f>
        <v>100</v>
      </c>
      <c r="G105" s="341">
        <f>G106+G107</f>
        <v>410</v>
      </c>
    </row>
    <row r="106" spans="1:7" ht="13.5" thickBot="1">
      <c r="A106" s="129"/>
      <c r="B106" s="76"/>
      <c r="C106" s="38" t="s">
        <v>226</v>
      </c>
      <c r="D106" s="177" t="s">
        <v>57</v>
      </c>
      <c r="E106" s="346">
        <v>310</v>
      </c>
      <c r="F106" s="346">
        <v>100</v>
      </c>
      <c r="G106" s="346">
        <f>SUM(E106:F106)</f>
        <v>410</v>
      </c>
    </row>
    <row r="107" spans="1:7" ht="13.5" hidden="1" thickBot="1">
      <c r="A107" s="129">
        <v>11</v>
      </c>
      <c r="B107" s="76"/>
      <c r="C107" s="38" t="s">
        <v>227</v>
      </c>
      <c r="D107" s="177" t="s">
        <v>119</v>
      </c>
      <c r="E107" s="346"/>
      <c r="F107" s="346"/>
      <c r="G107" s="346"/>
    </row>
    <row r="108" spans="1:7" ht="12.75">
      <c r="A108" s="130">
        <v>751</v>
      </c>
      <c r="B108" s="94"/>
      <c r="C108" s="94"/>
      <c r="D108" s="188" t="s">
        <v>150</v>
      </c>
      <c r="E108" s="338"/>
      <c r="F108" s="338"/>
      <c r="G108" s="338"/>
    </row>
    <row r="109" spans="1:7" ht="12.75">
      <c r="A109" s="131"/>
      <c r="B109" s="99"/>
      <c r="C109" s="99"/>
      <c r="D109" s="178" t="s">
        <v>151</v>
      </c>
      <c r="E109" s="335">
        <v>802167</v>
      </c>
      <c r="F109" s="335">
        <f>F111+F114</f>
        <v>0</v>
      </c>
      <c r="G109" s="335">
        <f>G111+G114</f>
        <v>802167</v>
      </c>
    </row>
    <row r="110" spans="1:7" ht="12.75">
      <c r="A110" s="302"/>
      <c r="B110" s="100">
        <v>75101</v>
      </c>
      <c r="C110" s="100"/>
      <c r="D110" s="189" t="s">
        <v>78</v>
      </c>
      <c r="E110" s="348"/>
      <c r="F110" s="348"/>
      <c r="G110" s="348"/>
    </row>
    <row r="111" spans="1:7" ht="12.75">
      <c r="A111" s="128"/>
      <c r="B111" s="66"/>
      <c r="C111" s="66"/>
      <c r="D111" s="184" t="s">
        <v>79</v>
      </c>
      <c r="E111" s="341">
        <v>91657</v>
      </c>
      <c r="F111" s="341">
        <f>F113</f>
        <v>0</v>
      </c>
      <c r="G111" s="341">
        <f>G113</f>
        <v>91657</v>
      </c>
    </row>
    <row r="112" spans="1:7" ht="12.75">
      <c r="A112" s="128"/>
      <c r="B112" s="62"/>
      <c r="C112" s="92">
        <v>2010</v>
      </c>
      <c r="D112" s="185" t="s">
        <v>270</v>
      </c>
      <c r="E112" s="487"/>
      <c r="F112" s="487"/>
      <c r="G112" s="487"/>
    </row>
    <row r="113" spans="1:7" ht="12.75">
      <c r="A113" s="128"/>
      <c r="B113" s="66"/>
      <c r="C113" s="66"/>
      <c r="D113" s="187" t="s">
        <v>271</v>
      </c>
      <c r="E113" s="247">
        <v>91657</v>
      </c>
      <c r="F113" s="344"/>
      <c r="G113" s="247">
        <f>E113+F113</f>
        <v>91657</v>
      </c>
    </row>
    <row r="114" spans="1:7" ht="12.75">
      <c r="A114" s="128"/>
      <c r="B114" s="66">
        <v>75113</v>
      </c>
      <c r="C114" s="66"/>
      <c r="D114" s="184" t="s">
        <v>328</v>
      </c>
      <c r="E114" s="341">
        <v>710510</v>
      </c>
      <c r="F114" s="341">
        <f>F116</f>
        <v>0</v>
      </c>
      <c r="G114" s="341">
        <f>G116</f>
        <v>710510</v>
      </c>
    </row>
    <row r="115" spans="1:7" ht="12.75">
      <c r="A115" s="128"/>
      <c r="B115" s="62"/>
      <c r="C115" s="92">
        <v>2010</v>
      </c>
      <c r="D115" s="185" t="s">
        <v>270</v>
      </c>
      <c r="E115" s="347"/>
      <c r="F115" s="347"/>
      <c r="G115" s="347"/>
    </row>
    <row r="116" spans="1:7" ht="13.5" thickBot="1">
      <c r="A116" s="129"/>
      <c r="B116" s="76"/>
      <c r="C116" s="76"/>
      <c r="D116" s="186" t="s">
        <v>271</v>
      </c>
      <c r="E116" s="162">
        <v>710510</v>
      </c>
      <c r="F116" s="346"/>
      <c r="G116" s="162">
        <f>E116+F116</f>
        <v>710510</v>
      </c>
    </row>
    <row r="117" spans="1:7" ht="12.75">
      <c r="A117" s="124">
        <v>754</v>
      </c>
      <c r="B117" s="80"/>
      <c r="C117" s="80"/>
      <c r="D117" s="178" t="s">
        <v>50</v>
      </c>
      <c r="E117" s="335">
        <v>20946372</v>
      </c>
      <c r="F117" s="335">
        <f>F118+F133+F140+F142</f>
        <v>603000</v>
      </c>
      <c r="G117" s="335">
        <f>G118+G133+G140+G142</f>
        <v>21549372</v>
      </c>
    </row>
    <row r="118" spans="1:7" ht="12.75">
      <c r="A118" s="128"/>
      <c r="B118" s="72">
        <v>75411</v>
      </c>
      <c r="C118" s="72"/>
      <c r="D118" s="181" t="s">
        <v>81</v>
      </c>
      <c r="E118" s="339">
        <v>19734450</v>
      </c>
      <c r="F118" s="339">
        <f>SUM(F119:F132)</f>
        <v>103000</v>
      </c>
      <c r="G118" s="339">
        <f>SUM(G119:G132)</f>
        <v>19837450</v>
      </c>
    </row>
    <row r="119" spans="1:7" ht="12.75">
      <c r="A119" s="3"/>
      <c r="B119" s="217"/>
      <c r="C119" s="75" t="s">
        <v>227</v>
      </c>
      <c r="D119" s="182" t="s">
        <v>119</v>
      </c>
      <c r="E119" s="43">
        <v>4500</v>
      </c>
      <c r="F119" s="43"/>
      <c r="G119" s="43">
        <f>E119+F119</f>
        <v>4500</v>
      </c>
    </row>
    <row r="120" spans="1:7" ht="12.75" customHeight="1">
      <c r="A120" s="125"/>
      <c r="B120" s="60"/>
      <c r="C120" s="40">
        <v>2110</v>
      </c>
      <c r="D120" s="173" t="s">
        <v>272</v>
      </c>
      <c r="E120" s="43"/>
      <c r="F120" s="240"/>
      <c r="G120" s="43"/>
    </row>
    <row r="121" spans="1:7" ht="12.75">
      <c r="A121" s="125"/>
      <c r="B121" s="60"/>
      <c r="C121" s="40"/>
      <c r="D121" s="173" t="s">
        <v>273</v>
      </c>
      <c r="E121" s="43">
        <v>17725850</v>
      </c>
      <c r="F121" s="340"/>
      <c r="G121" s="43">
        <f>E121+F121</f>
        <v>17725850</v>
      </c>
    </row>
    <row r="122" spans="1:7" ht="12.75">
      <c r="A122" s="125"/>
      <c r="B122" s="60"/>
      <c r="C122" s="40">
        <v>2320</v>
      </c>
      <c r="D122" s="173" t="s">
        <v>342</v>
      </c>
      <c r="E122" s="43"/>
      <c r="F122" s="340"/>
      <c r="G122" s="43"/>
    </row>
    <row r="123" spans="1:7" ht="13.5" customHeight="1">
      <c r="A123" s="125"/>
      <c r="B123" s="60"/>
      <c r="C123" s="40"/>
      <c r="D123" s="173" t="s">
        <v>197</v>
      </c>
      <c r="E123" s="43">
        <v>0</v>
      </c>
      <c r="F123" s="340">
        <v>90043</v>
      </c>
      <c r="G123" s="43">
        <f>E123+F123</f>
        <v>90043</v>
      </c>
    </row>
    <row r="124" spans="1:7" ht="12.75">
      <c r="A124" s="126"/>
      <c r="B124" s="62"/>
      <c r="C124" s="40">
        <v>2360</v>
      </c>
      <c r="D124" s="173" t="s">
        <v>169</v>
      </c>
      <c r="E124" s="43"/>
      <c r="F124" s="43"/>
      <c r="G124" s="43"/>
    </row>
    <row r="125" spans="1:7" ht="12.75">
      <c r="A125" s="126"/>
      <c r="B125" s="62"/>
      <c r="C125" s="40"/>
      <c r="D125" s="173" t="s">
        <v>268</v>
      </c>
      <c r="E125" s="43">
        <v>4100</v>
      </c>
      <c r="F125" s="43"/>
      <c r="G125" s="43">
        <f>E125+F125</f>
        <v>4100</v>
      </c>
    </row>
    <row r="126" spans="1:7" ht="12.75">
      <c r="A126" s="128"/>
      <c r="B126" s="62"/>
      <c r="C126" s="75">
        <v>6300</v>
      </c>
      <c r="D126" s="185" t="s">
        <v>182</v>
      </c>
      <c r="E126" s="43"/>
      <c r="F126" s="43"/>
      <c r="G126" s="43"/>
    </row>
    <row r="127" spans="1:7" ht="12.75">
      <c r="A127" s="128"/>
      <c r="B127" s="62"/>
      <c r="C127" s="75"/>
      <c r="D127" s="185" t="s">
        <v>183</v>
      </c>
      <c r="E127" s="43"/>
      <c r="F127" s="43"/>
      <c r="G127" s="43"/>
    </row>
    <row r="128" spans="1:7" ht="12.75">
      <c r="A128" s="128"/>
      <c r="B128" s="62"/>
      <c r="C128" s="75"/>
      <c r="D128" s="185" t="s">
        <v>0</v>
      </c>
      <c r="E128" s="43">
        <v>0</v>
      </c>
      <c r="F128" s="43">
        <v>12957</v>
      </c>
      <c r="G128" s="43">
        <f>E128+F128</f>
        <v>12957</v>
      </c>
    </row>
    <row r="129" spans="1:7" ht="12.75">
      <c r="A129" s="128"/>
      <c r="B129" s="62"/>
      <c r="C129" s="40">
        <v>6410</v>
      </c>
      <c r="D129" s="173" t="s">
        <v>274</v>
      </c>
      <c r="E129" s="43"/>
      <c r="F129" s="43"/>
      <c r="G129" s="43"/>
    </row>
    <row r="130" spans="1:7" ht="12.75">
      <c r="A130" s="128"/>
      <c r="B130" s="66"/>
      <c r="C130" s="56"/>
      <c r="D130" s="174" t="s">
        <v>275</v>
      </c>
      <c r="E130" s="159">
        <v>2000000</v>
      </c>
      <c r="F130" s="241"/>
      <c r="G130" s="159">
        <f>E130+F130</f>
        <v>2000000</v>
      </c>
    </row>
    <row r="131" spans="1:7" ht="12.75" hidden="1">
      <c r="A131" s="128"/>
      <c r="B131" s="62"/>
      <c r="C131" s="40">
        <v>6620</v>
      </c>
      <c r="D131" s="173" t="s">
        <v>219</v>
      </c>
      <c r="E131" s="43">
        <v>0</v>
      </c>
      <c r="F131" s="43"/>
      <c r="G131" s="43">
        <f>E131+F131</f>
        <v>0</v>
      </c>
    </row>
    <row r="132" spans="1:7" ht="12.75" hidden="1">
      <c r="A132" s="128"/>
      <c r="B132" s="66"/>
      <c r="C132" s="56"/>
      <c r="D132" s="174" t="s">
        <v>213</v>
      </c>
      <c r="E132" s="43">
        <v>0</v>
      </c>
      <c r="F132" s="241"/>
      <c r="G132" s="43">
        <f>E132+F132</f>
        <v>0</v>
      </c>
    </row>
    <row r="133" spans="1:7" ht="12.75">
      <c r="A133" s="128"/>
      <c r="B133" s="66">
        <v>75414</v>
      </c>
      <c r="C133" s="66"/>
      <c r="D133" s="184" t="s">
        <v>82</v>
      </c>
      <c r="E133" s="341">
        <v>11922</v>
      </c>
      <c r="F133" s="341">
        <f>SUM(F134:F139)</f>
        <v>100000</v>
      </c>
      <c r="G133" s="341">
        <f>SUM(G134:G139)</f>
        <v>111922</v>
      </c>
    </row>
    <row r="134" spans="1:7" ht="12.75">
      <c r="A134" s="128"/>
      <c r="B134" s="100"/>
      <c r="C134" s="75" t="s">
        <v>227</v>
      </c>
      <c r="D134" s="200" t="s">
        <v>119</v>
      </c>
      <c r="E134" s="253">
        <v>722</v>
      </c>
      <c r="F134" s="489"/>
      <c r="G134" s="253">
        <f>SUM(E134:F134)</f>
        <v>722</v>
      </c>
    </row>
    <row r="135" spans="1:7" ht="12.75">
      <c r="A135" s="128"/>
      <c r="B135" s="62"/>
      <c r="C135" s="92">
        <v>2010</v>
      </c>
      <c r="D135" s="185" t="s">
        <v>270</v>
      </c>
      <c r="E135" s="347"/>
      <c r="F135" s="347"/>
      <c r="G135" s="347"/>
    </row>
    <row r="136" spans="1:7" ht="12.75">
      <c r="A136" s="128"/>
      <c r="B136" s="62"/>
      <c r="C136" s="62"/>
      <c r="D136" s="185" t="s">
        <v>271</v>
      </c>
      <c r="E136" s="160">
        <v>11200</v>
      </c>
      <c r="F136" s="340"/>
      <c r="G136" s="160">
        <f>E136+F136</f>
        <v>11200</v>
      </c>
    </row>
    <row r="137" spans="1:7" ht="12.75">
      <c r="A137" s="128"/>
      <c r="B137" s="62"/>
      <c r="C137" s="75">
        <v>6300</v>
      </c>
      <c r="D137" s="185" t="s">
        <v>182</v>
      </c>
      <c r="E137" s="43"/>
      <c r="F137" s="43"/>
      <c r="G137" s="43"/>
    </row>
    <row r="138" spans="1:7" ht="12.75">
      <c r="A138" s="128"/>
      <c r="B138" s="62"/>
      <c r="C138" s="75"/>
      <c r="D138" s="185" t="s">
        <v>183</v>
      </c>
      <c r="E138" s="43"/>
      <c r="F138" s="43"/>
      <c r="G138" s="43"/>
    </row>
    <row r="139" spans="1:7" ht="12.75">
      <c r="A139" s="128"/>
      <c r="B139" s="66"/>
      <c r="C139" s="97"/>
      <c r="D139" s="187" t="s">
        <v>0</v>
      </c>
      <c r="E139" s="241">
        <v>0</v>
      </c>
      <c r="F139" s="241">
        <v>100000</v>
      </c>
      <c r="G139" s="241">
        <f>E139+F139</f>
        <v>100000</v>
      </c>
    </row>
    <row r="140" spans="1:7" ht="12.75">
      <c r="A140" s="128"/>
      <c r="B140" s="293">
        <v>75416</v>
      </c>
      <c r="C140" s="66"/>
      <c r="D140" s="184" t="s">
        <v>83</v>
      </c>
      <c r="E140" s="341">
        <v>1200000</v>
      </c>
      <c r="F140" s="341">
        <f>F141</f>
        <v>400000</v>
      </c>
      <c r="G140" s="341">
        <f>G141</f>
        <v>1600000</v>
      </c>
    </row>
    <row r="141" spans="1:7" ht="13.5" thickBot="1">
      <c r="A141" s="310"/>
      <c r="B141" s="311"/>
      <c r="C141" s="312" t="s">
        <v>238</v>
      </c>
      <c r="D141" s="275" t="s">
        <v>111</v>
      </c>
      <c r="E141" s="329">
        <v>1200000</v>
      </c>
      <c r="F141" s="290">
        <v>400000</v>
      </c>
      <c r="G141" s="329">
        <f>E141+F141</f>
        <v>1600000</v>
      </c>
    </row>
    <row r="142" spans="1:7" ht="12.75" hidden="1">
      <c r="A142" s="128"/>
      <c r="B142" s="66">
        <v>75495</v>
      </c>
      <c r="C142" s="239"/>
      <c r="D142" s="184" t="s">
        <v>66</v>
      </c>
      <c r="E142" s="78">
        <v>0</v>
      </c>
      <c r="F142" s="78">
        <f>F145+F148</f>
        <v>0</v>
      </c>
      <c r="G142" s="78">
        <f>G145+G148</f>
        <v>0</v>
      </c>
    </row>
    <row r="143" spans="1:7" ht="12.75" hidden="1">
      <c r="A143" s="128"/>
      <c r="B143" s="62"/>
      <c r="C143" s="75">
        <v>2710</v>
      </c>
      <c r="D143" s="185" t="s">
        <v>182</v>
      </c>
      <c r="E143" s="160"/>
      <c r="F143" s="160"/>
      <c r="G143" s="160"/>
    </row>
    <row r="144" spans="1:7" ht="12.75" hidden="1">
      <c r="A144" s="128"/>
      <c r="B144" s="62"/>
      <c r="C144" s="75"/>
      <c r="D144" s="185" t="s">
        <v>183</v>
      </c>
      <c r="E144" s="160"/>
      <c r="F144" s="160"/>
      <c r="G144" s="160"/>
    </row>
    <row r="145" spans="1:7" ht="12.75" hidden="1">
      <c r="A145" s="128"/>
      <c r="B145" s="62"/>
      <c r="C145" s="75"/>
      <c r="D145" s="185" t="s">
        <v>184</v>
      </c>
      <c r="E145" s="160"/>
      <c r="F145" s="160"/>
      <c r="G145" s="160"/>
    </row>
    <row r="146" spans="1:7" ht="12.75" hidden="1">
      <c r="A146" s="128"/>
      <c r="B146" s="62"/>
      <c r="C146" s="75">
        <v>6300</v>
      </c>
      <c r="D146" s="185" t="s">
        <v>182</v>
      </c>
      <c r="E146" s="160"/>
      <c r="F146" s="160"/>
      <c r="G146" s="160"/>
    </row>
    <row r="147" spans="1:7" ht="12.75" hidden="1">
      <c r="A147" s="128"/>
      <c r="B147" s="62"/>
      <c r="C147" s="75"/>
      <c r="D147" s="185" t="s">
        <v>183</v>
      </c>
      <c r="E147" s="160"/>
      <c r="F147" s="160"/>
      <c r="G147" s="160"/>
    </row>
    <row r="148" spans="1:7" ht="13.5" hidden="1" thickBot="1">
      <c r="A148" s="129"/>
      <c r="B148" s="76"/>
      <c r="C148" s="102"/>
      <c r="D148" s="186" t="s">
        <v>0</v>
      </c>
      <c r="E148" s="218"/>
      <c r="F148" s="218"/>
      <c r="G148" s="218"/>
    </row>
    <row r="149" spans="1:7" ht="12.75">
      <c r="A149" s="500">
        <v>756</v>
      </c>
      <c r="B149" s="103"/>
      <c r="C149" s="94"/>
      <c r="D149" s="190" t="s">
        <v>287</v>
      </c>
      <c r="E149" s="248"/>
      <c r="F149" s="248"/>
      <c r="G149" s="248"/>
    </row>
    <row r="150" spans="1:7" ht="12.75">
      <c r="A150" s="501"/>
      <c r="B150" s="104"/>
      <c r="C150" s="80"/>
      <c r="D150" s="191" t="s">
        <v>288</v>
      </c>
      <c r="E150" s="246">
        <v>785584848</v>
      </c>
      <c r="F150" s="246">
        <f>F151+F169+F179+F181+F184+F187+F155</f>
        <v>5723892</v>
      </c>
      <c r="G150" s="246">
        <f>G151+G169+G179+G181+G184+G187+G155</f>
        <v>791308740</v>
      </c>
    </row>
    <row r="151" spans="1:7" ht="12.75">
      <c r="A151" s="152"/>
      <c r="B151" s="221">
        <v>75601</v>
      </c>
      <c r="C151" s="66"/>
      <c r="D151" s="194" t="s">
        <v>162</v>
      </c>
      <c r="E151" s="233">
        <v>5300000</v>
      </c>
      <c r="F151" s="233">
        <f>F152+F153</f>
        <v>0</v>
      </c>
      <c r="G151" s="233">
        <f>G152+G153</f>
        <v>5300000</v>
      </c>
    </row>
    <row r="152" spans="1:7" ht="12.75">
      <c r="A152" s="152"/>
      <c r="B152" s="64"/>
      <c r="C152" s="36" t="s">
        <v>240</v>
      </c>
      <c r="D152" s="182" t="s">
        <v>285</v>
      </c>
      <c r="E152" s="160">
        <v>5100000</v>
      </c>
      <c r="F152" s="160"/>
      <c r="G152" s="160">
        <f>E152+F152</f>
        <v>5100000</v>
      </c>
    </row>
    <row r="153" spans="1:7" ht="12.75">
      <c r="A153" s="349"/>
      <c r="B153" s="154"/>
      <c r="C153" s="70" t="s">
        <v>236</v>
      </c>
      <c r="D153" s="183" t="s">
        <v>118</v>
      </c>
      <c r="E153" s="159">
        <v>200000</v>
      </c>
      <c r="F153" s="159"/>
      <c r="G153" s="159">
        <f>E153+F153</f>
        <v>200000</v>
      </c>
    </row>
    <row r="154" spans="1:7" ht="12.75">
      <c r="A154" s="132"/>
      <c r="B154" s="357">
        <v>75615</v>
      </c>
      <c r="C154" s="62"/>
      <c r="D154" s="193" t="s">
        <v>260</v>
      </c>
      <c r="E154" s="249"/>
      <c r="F154" s="249"/>
      <c r="G154" s="249"/>
    </row>
    <row r="155" spans="1:7" ht="12.75">
      <c r="A155" s="132"/>
      <c r="B155" s="359"/>
      <c r="C155" s="66"/>
      <c r="D155" s="194" t="s">
        <v>259</v>
      </c>
      <c r="E155" s="233">
        <v>274436555</v>
      </c>
      <c r="F155" s="233">
        <f>SUM(F156:F168)</f>
        <v>4223892</v>
      </c>
      <c r="G155" s="233">
        <f>SUM(G156:G168)</f>
        <v>278660447</v>
      </c>
    </row>
    <row r="156" spans="1:7" ht="12.75">
      <c r="A156" s="49"/>
      <c r="B156" s="358"/>
      <c r="C156" s="36" t="s">
        <v>241</v>
      </c>
      <c r="D156" s="182" t="s">
        <v>84</v>
      </c>
      <c r="E156" s="160">
        <v>205730000</v>
      </c>
      <c r="F156" s="160"/>
      <c r="G156" s="160">
        <f>E156+F156</f>
        <v>205730000</v>
      </c>
    </row>
    <row r="157" spans="1:7" ht="12.75">
      <c r="A157" s="3"/>
      <c r="B157" s="28"/>
      <c r="C157" s="36" t="s">
        <v>242</v>
      </c>
      <c r="D157" s="182" t="s">
        <v>85</v>
      </c>
      <c r="E157" s="160">
        <v>327800</v>
      </c>
      <c r="F157" s="160"/>
      <c r="G157" s="160">
        <f aca="true" t="shared" si="0" ref="G157:G166">E157+F157</f>
        <v>327800</v>
      </c>
    </row>
    <row r="158" spans="1:7" ht="12.75">
      <c r="A158" s="3"/>
      <c r="B158" s="31"/>
      <c r="C158" s="36" t="s">
        <v>243</v>
      </c>
      <c r="D158" s="182" t="s">
        <v>86</v>
      </c>
      <c r="E158" s="160">
        <v>32200</v>
      </c>
      <c r="F158" s="160"/>
      <c r="G158" s="160">
        <f t="shared" si="0"/>
        <v>32200</v>
      </c>
    </row>
    <row r="159" spans="1:7" ht="12.75">
      <c r="A159" s="3"/>
      <c r="B159" s="31"/>
      <c r="C159" s="36" t="s">
        <v>244</v>
      </c>
      <c r="D159" s="182" t="s">
        <v>87</v>
      </c>
      <c r="E159" s="160">
        <v>20000000</v>
      </c>
      <c r="F159" s="160"/>
      <c r="G159" s="160">
        <f t="shared" si="0"/>
        <v>20000000</v>
      </c>
    </row>
    <row r="160" spans="1:7" ht="12.75">
      <c r="A160" s="3"/>
      <c r="B160" s="31"/>
      <c r="C160" s="36" t="s">
        <v>247</v>
      </c>
      <c r="D160" s="182" t="s">
        <v>88</v>
      </c>
      <c r="E160" s="160">
        <v>5100000</v>
      </c>
      <c r="F160" s="160"/>
      <c r="G160" s="160">
        <f t="shared" si="0"/>
        <v>5100000</v>
      </c>
    </row>
    <row r="161" spans="1:7" ht="12.75">
      <c r="A161" s="3"/>
      <c r="B161" s="31"/>
      <c r="C161" s="36" t="s">
        <v>248</v>
      </c>
      <c r="D161" s="182" t="s">
        <v>89</v>
      </c>
      <c r="E161" s="160">
        <v>484000</v>
      </c>
      <c r="F161" s="160"/>
      <c r="G161" s="160">
        <f t="shared" si="0"/>
        <v>484000</v>
      </c>
    </row>
    <row r="162" spans="1:7" ht="12.75">
      <c r="A162" s="3"/>
      <c r="B162" s="31"/>
      <c r="C162" s="36" t="s">
        <v>249</v>
      </c>
      <c r="D162" s="182" t="s">
        <v>92</v>
      </c>
      <c r="E162" s="160">
        <v>5000000</v>
      </c>
      <c r="F162" s="160"/>
      <c r="G162" s="160">
        <f t="shared" si="0"/>
        <v>5000000</v>
      </c>
    </row>
    <row r="163" spans="1:7" ht="12.75">
      <c r="A163" s="3"/>
      <c r="B163" s="31"/>
      <c r="C163" s="36" t="s">
        <v>245</v>
      </c>
      <c r="D163" s="182" t="s">
        <v>132</v>
      </c>
      <c r="E163" s="160">
        <v>1000</v>
      </c>
      <c r="F163" s="160"/>
      <c r="G163" s="160">
        <f t="shared" si="0"/>
        <v>1000</v>
      </c>
    </row>
    <row r="164" spans="1:7" ht="12.75">
      <c r="A164" s="3"/>
      <c r="B164" s="31"/>
      <c r="C164" s="36" t="s">
        <v>246</v>
      </c>
      <c r="D164" s="182" t="s">
        <v>90</v>
      </c>
      <c r="E164" s="160">
        <v>29000000</v>
      </c>
      <c r="F164" s="160"/>
      <c r="G164" s="160">
        <f t="shared" si="0"/>
        <v>29000000</v>
      </c>
    </row>
    <row r="165" spans="1:7" ht="12.75">
      <c r="A165" s="3"/>
      <c r="B165" s="31"/>
      <c r="C165" s="36" t="s">
        <v>225</v>
      </c>
      <c r="D165" s="182" t="s">
        <v>98</v>
      </c>
      <c r="E165" s="160">
        <v>250000</v>
      </c>
      <c r="F165" s="160">
        <v>200000</v>
      </c>
      <c r="G165" s="160">
        <f t="shared" si="0"/>
        <v>450000</v>
      </c>
    </row>
    <row r="166" spans="1:7" ht="12.75">
      <c r="A166" s="3"/>
      <c r="B166" s="31"/>
      <c r="C166" s="36" t="s">
        <v>236</v>
      </c>
      <c r="D166" s="182" t="s">
        <v>118</v>
      </c>
      <c r="E166" s="160">
        <v>3779000</v>
      </c>
      <c r="F166" s="160"/>
      <c r="G166" s="160">
        <f t="shared" si="0"/>
        <v>3779000</v>
      </c>
    </row>
    <row r="167" spans="1:7" ht="12.75">
      <c r="A167" s="3"/>
      <c r="B167" s="62"/>
      <c r="C167" s="75">
        <v>2440</v>
      </c>
      <c r="D167" s="173" t="s">
        <v>220</v>
      </c>
      <c r="E167" s="160"/>
      <c r="F167" s="160"/>
      <c r="G167" s="160"/>
    </row>
    <row r="168" spans="1:7" ht="12.75">
      <c r="A168" s="330"/>
      <c r="B168" s="66"/>
      <c r="C168" s="97"/>
      <c r="D168" s="174" t="s">
        <v>221</v>
      </c>
      <c r="E168" s="159">
        <v>4732555</v>
      </c>
      <c r="F168" s="159">
        <v>4023892</v>
      </c>
      <c r="G168" s="159">
        <f>E168+F168</f>
        <v>8756447</v>
      </c>
    </row>
    <row r="169" spans="1:7" ht="12.75">
      <c r="A169" s="3"/>
      <c r="B169" s="59">
        <v>75618</v>
      </c>
      <c r="C169" s="36"/>
      <c r="D169" s="195" t="s">
        <v>9</v>
      </c>
      <c r="E169" s="41">
        <v>34579400</v>
      </c>
      <c r="F169" s="41">
        <f>SUM(F171:F178)</f>
        <v>1500000</v>
      </c>
      <c r="G169" s="41">
        <f>SUM(G171:G178)</f>
        <v>36079400</v>
      </c>
    </row>
    <row r="170" spans="1:7" ht="12.75">
      <c r="A170" s="3"/>
      <c r="B170" s="86"/>
      <c r="C170" s="70"/>
      <c r="D170" s="25" t="s">
        <v>10</v>
      </c>
      <c r="E170" s="222"/>
      <c r="F170" s="222"/>
      <c r="G170" s="222"/>
    </row>
    <row r="171" spans="1:7" ht="12.75">
      <c r="A171" s="3"/>
      <c r="B171" s="59"/>
      <c r="C171" s="36" t="s">
        <v>250</v>
      </c>
      <c r="D171" s="182" t="s">
        <v>205</v>
      </c>
      <c r="E171" s="160">
        <v>119000</v>
      </c>
      <c r="F171" s="160"/>
      <c r="G171" s="160">
        <f>E171+F171</f>
        <v>119000</v>
      </c>
    </row>
    <row r="172" spans="1:7" ht="12.75">
      <c r="A172" s="3"/>
      <c r="B172" s="31"/>
      <c r="C172" s="36" t="s">
        <v>251</v>
      </c>
      <c r="D172" s="182" t="s">
        <v>91</v>
      </c>
      <c r="E172" s="160">
        <v>13200000</v>
      </c>
      <c r="F172" s="160"/>
      <c r="G172" s="160">
        <f>E172+F172</f>
        <v>13200000</v>
      </c>
    </row>
    <row r="173" spans="1:7" ht="12.75">
      <c r="A173" s="3"/>
      <c r="B173" s="31"/>
      <c r="C173" s="36" t="s">
        <v>237</v>
      </c>
      <c r="D173" s="182" t="s">
        <v>110</v>
      </c>
      <c r="E173" s="160">
        <v>12740600</v>
      </c>
      <c r="F173" s="160">
        <v>1500000</v>
      </c>
      <c r="G173" s="160">
        <f>E173+F173</f>
        <v>14240600</v>
      </c>
    </row>
    <row r="174" spans="1:7" ht="12.75">
      <c r="A174" s="3"/>
      <c r="B174" s="31"/>
      <c r="C174" s="36" t="s">
        <v>252</v>
      </c>
      <c r="D174" s="182" t="s">
        <v>99</v>
      </c>
      <c r="E174" s="160">
        <v>7300000</v>
      </c>
      <c r="F174" s="160"/>
      <c r="G174" s="160">
        <f>E174+F174</f>
        <v>7300000</v>
      </c>
    </row>
    <row r="175" spans="1:7" ht="12.75">
      <c r="A175" s="3"/>
      <c r="B175" s="31"/>
      <c r="C175" s="36" t="s">
        <v>261</v>
      </c>
      <c r="D175" s="182" t="s">
        <v>262</v>
      </c>
      <c r="E175" s="160"/>
      <c r="F175" s="160"/>
      <c r="G175" s="160"/>
    </row>
    <row r="176" spans="1:7" ht="12.75">
      <c r="A176" s="3"/>
      <c r="B176" s="31"/>
      <c r="C176" s="36"/>
      <c r="D176" s="182" t="s">
        <v>263</v>
      </c>
      <c r="E176" s="160">
        <v>1200000</v>
      </c>
      <c r="F176" s="160"/>
      <c r="G176" s="160">
        <f>E176+F176</f>
        <v>1200000</v>
      </c>
    </row>
    <row r="177" spans="1:7" ht="12.75">
      <c r="A177" s="3"/>
      <c r="B177" s="31"/>
      <c r="C177" s="75" t="s">
        <v>238</v>
      </c>
      <c r="D177" s="185" t="s">
        <v>111</v>
      </c>
      <c r="E177" s="160">
        <v>5000</v>
      </c>
      <c r="F177" s="215"/>
      <c r="G177" s="160">
        <f>E177+F177</f>
        <v>5000</v>
      </c>
    </row>
    <row r="178" spans="1:7" ht="12.75">
      <c r="A178" s="3"/>
      <c r="B178" s="31"/>
      <c r="C178" s="75" t="s">
        <v>230</v>
      </c>
      <c r="D178" s="185" t="s">
        <v>56</v>
      </c>
      <c r="E178" s="160">
        <v>14800</v>
      </c>
      <c r="F178" s="215"/>
      <c r="G178" s="160">
        <f>E178+F178</f>
        <v>14800</v>
      </c>
    </row>
    <row r="179" spans="1:7" ht="12.75">
      <c r="A179" s="3"/>
      <c r="B179" s="71">
        <v>75619</v>
      </c>
      <c r="C179" s="90"/>
      <c r="D179" s="180" t="s">
        <v>93</v>
      </c>
      <c r="E179" s="220">
        <v>30000</v>
      </c>
      <c r="F179" s="220">
        <f>F180</f>
        <v>0</v>
      </c>
      <c r="G179" s="220">
        <f>G180</f>
        <v>30000</v>
      </c>
    </row>
    <row r="180" spans="1:7" ht="12.75">
      <c r="A180" s="3"/>
      <c r="B180" s="213"/>
      <c r="C180" s="112" t="s">
        <v>227</v>
      </c>
      <c r="D180" s="201" t="s">
        <v>119</v>
      </c>
      <c r="E180" s="253">
        <v>30000</v>
      </c>
      <c r="F180" s="253"/>
      <c r="G180" s="253">
        <f>E180+F180</f>
        <v>30000</v>
      </c>
    </row>
    <row r="181" spans="1:7" ht="12.75">
      <c r="A181" s="3"/>
      <c r="B181" s="71">
        <v>75621</v>
      </c>
      <c r="C181" s="90"/>
      <c r="D181" s="180" t="s">
        <v>94</v>
      </c>
      <c r="E181" s="220">
        <v>379477487</v>
      </c>
      <c r="F181" s="220">
        <f>SUM(F182:F183)</f>
        <v>0</v>
      </c>
      <c r="G181" s="220">
        <f>SUM(G182:G183)</f>
        <v>379477487</v>
      </c>
    </row>
    <row r="182" spans="1:7" ht="12.75">
      <c r="A182" s="3"/>
      <c r="B182" s="31"/>
      <c r="C182" s="36" t="s">
        <v>253</v>
      </c>
      <c r="D182" s="182" t="s">
        <v>108</v>
      </c>
      <c r="E182" s="160">
        <v>348127487</v>
      </c>
      <c r="F182" s="160"/>
      <c r="G182" s="160">
        <f>E182+F182</f>
        <v>348127487</v>
      </c>
    </row>
    <row r="183" spans="1:7" ht="12.75">
      <c r="A183" s="3"/>
      <c r="B183" s="55"/>
      <c r="C183" s="70" t="s">
        <v>254</v>
      </c>
      <c r="D183" s="183" t="s">
        <v>109</v>
      </c>
      <c r="E183" s="159">
        <v>31350000</v>
      </c>
      <c r="F183" s="159"/>
      <c r="G183" s="159">
        <f>E183+F183</f>
        <v>31350000</v>
      </c>
    </row>
    <row r="184" spans="1:7" ht="12.75">
      <c r="A184" s="3"/>
      <c r="B184" s="71">
        <v>75622</v>
      </c>
      <c r="C184" s="90"/>
      <c r="D184" s="180" t="s">
        <v>2</v>
      </c>
      <c r="E184" s="220">
        <v>88761406</v>
      </c>
      <c r="F184" s="220">
        <f>SUM(F185:F186)</f>
        <v>0</v>
      </c>
      <c r="G184" s="220">
        <f>SUM(G185:G186)</f>
        <v>88761406</v>
      </c>
    </row>
    <row r="185" spans="1:7" ht="12.75">
      <c r="A185" s="3"/>
      <c r="B185" s="31"/>
      <c r="C185" s="75" t="s">
        <v>253</v>
      </c>
      <c r="D185" s="182" t="s">
        <v>108</v>
      </c>
      <c r="E185" s="215">
        <v>82061406</v>
      </c>
      <c r="F185" s="215"/>
      <c r="G185" s="215">
        <f>E185+F185</f>
        <v>82061406</v>
      </c>
    </row>
    <row r="186" spans="1:7" ht="12.75">
      <c r="A186" s="3"/>
      <c r="B186" s="55"/>
      <c r="C186" s="70" t="s">
        <v>254</v>
      </c>
      <c r="D186" s="183" t="s">
        <v>109</v>
      </c>
      <c r="E186" s="159">
        <v>6700000</v>
      </c>
      <c r="F186" s="159"/>
      <c r="G186" s="159">
        <f>E186+F186</f>
        <v>6700000</v>
      </c>
    </row>
    <row r="187" spans="1:7" ht="12.75">
      <c r="A187" s="3"/>
      <c r="B187" s="71">
        <v>75624</v>
      </c>
      <c r="C187" s="90"/>
      <c r="D187" s="180" t="s">
        <v>163</v>
      </c>
      <c r="E187" s="220">
        <v>3000000</v>
      </c>
      <c r="F187" s="220">
        <f>F188</f>
        <v>0</v>
      </c>
      <c r="G187" s="220">
        <f>G188</f>
        <v>3000000</v>
      </c>
    </row>
    <row r="188" spans="1:7" ht="13.5" thickBot="1">
      <c r="A188" s="6"/>
      <c r="B188" s="32"/>
      <c r="C188" s="38" t="s">
        <v>255</v>
      </c>
      <c r="D188" s="177" t="s">
        <v>95</v>
      </c>
      <c r="E188" s="218">
        <v>3000000</v>
      </c>
      <c r="F188" s="218"/>
      <c r="G188" s="218">
        <f>E188+F188</f>
        <v>3000000</v>
      </c>
    </row>
    <row r="189" spans="1:7" ht="12.75">
      <c r="A189" s="123">
        <v>758</v>
      </c>
      <c r="B189" s="210"/>
      <c r="C189" s="210"/>
      <c r="D189" s="171" t="s">
        <v>34</v>
      </c>
      <c r="E189" s="216">
        <v>325390250</v>
      </c>
      <c r="F189" s="216">
        <f>F190+F194+F196+F192</f>
        <v>1306262</v>
      </c>
      <c r="G189" s="216">
        <f>G190+G194+G196+G192</f>
        <v>326696512</v>
      </c>
    </row>
    <row r="190" spans="1:7" ht="14.25">
      <c r="A190" s="47"/>
      <c r="B190" s="71">
        <v>75801</v>
      </c>
      <c r="C190" s="71"/>
      <c r="D190" s="180" t="s">
        <v>293</v>
      </c>
      <c r="E190" s="220">
        <v>318606733</v>
      </c>
      <c r="F190" s="220">
        <f>F191</f>
        <v>306262</v>
      </c>
      <c r="G190" s="220">
        <f>G191</f>
        <v>318912995</v>
      </c>
    </row>
    <row r="191" spans="1:7" ht="12.75">
      <c r="A191" s="133"/>
      <c r="B191" s="230"/>
      <c r="C191" s="56">
        <v>2920</v>
      </c>
      <c r="D191" s="183" t="s">
        <v>46</v>
      </c>
      <c r="E191" s="159">
        <v>318606733</v>
      </c>
      <c r="F191" s="159">
        <f>194687+111575</f>
        <v>306262</v>
      </c>
      <c r="G191" s="159">
        <f>E191+F191</f>
        <v>318912995</v>
      </c>
    </row>
    <row r="192" spans="1:7" ht="14.25">
      <c r="A192" s="47"/>
      <c r="B192" s="71">
        <v>75802</v>
      </c>
      <c r="C192" s="71"/>
      <c r="D192" s="180" t="s">
        <v>334</v>
      </c>
      <c r="E192" s="220">
        <v>3500000</v>
      </c>
      <c r="F192" s="220">
        <f>F193</f>
        <v>0</v>
      </c>
      <c r="G192" s="220">
        <f>G193</f>
        <v>3500000</v>
      </c>
    </row>
    <row r="193" spans="1:7" ht="12.75">
      <c r="A193" s="133"/>
      <c r="B193" s="230"/>
      <c r="C193" s="56">
        <v>2780</v>
      </c>
      <c r="D193" s="183" t="s">
        <v>335</v>
      </c>
      <c r="E193" s="159">
        <v>3500000</v>
      </c>
      <c r="F193" s="159"/>
      <c r="G193" s="159">
        <f>E193+F193</f>
        <v>3500000</v>
      </c>
    </row>
    <row r="194" spans="1:7" ht="12.75">
      <c r="A194" s="3"/>
      <c r="B194" s="71">
        <v>75805</v>
      </c>
      <c r="C194" s="90"/>
      <c r="D194" s="180" t="s">
        <v>103</v>
      </c>
      <c r="E194" s="220">
        <v>577352</v>
      </c>
      <c r="F194" s="220">
        <f>F195</f>
        <v>0</v>
      </c>
      <c r="G194" s="220">
        <f>G195</f>
        <v>577352</v>
      </c>
    </row>
    <row r="195" spans="1:7" ht="12.75">
      <c r="A195" s="3"/>
      <c r="B195" s="55"/>
      <c r="C195" s="56">
        <v>2920</v>
      </c>
      <c r="D195" s="183" t="s">
        <v>46</v>
      </c>
      <c r="E195" s="159">
        <v>577352</v>
      </c>
      <c r="F195" s="159"/>
      <c r="G195" s="159">
        <f>E195+F195</f>
        <v>577352</v>
      </c>
    </row>
    <row r="196" spans="1:7" ht="12" customHeight="1">
      <c r="A196" s="3"/>
      <c r="B196" s="71">
        <v>75814</v>
      </c>
      <c r="C196" s="51"/>
      <c r="D196" s="180" t="s">
        <v>104</v>
      </c>
      <c r="E196" s="220">
        <v>2706165</v>
      </c>
      <c r="F196" s="220">
        <f>SUM(F197:F200)</f>
        <v>1000000</v>
      </c>
      <c r="G196" s="220">
        <f>SUM(G197:G200)</f>
        <v>3706165</v>
      </c>
    </row>
    <row r="197" spans="1:7" ht="12.75">
      <c r="A197" s="3"/>
      <c r="B197" s="213"/>
      <c r="C197" s="112" t="s">
        <v>230</v>
      </c>
      <c r="D197" s="201" t="s">
        <v>56</v>
      </c>
      <c r="E197" s="215">
        <v>850000</v>
      </c>
      <c r="F197" s="253">
        <v>1000000</v>
      </c>
      <c r="G197" s="215">
        <f>E197+F197</f>
        <v>1850000</v>
      </c>
    </row>
    <row r="198" spans="1:7" ht="12.75">
      <c r="A198" s="3"/>
      <c r="B198" s="31"/>
      <c r="C198" s="36" t="s">
        <v>227</v>
      </c>
      <c r="D198" s="182" t="s">
        <v>119</v>
      </c>
      <c r="E198" s="215">
        <v>371476</v>
      </c>
      <c r="F198" s="160"/>
      <c r="G198" s="215">
        <f>E198+F198</f>
        <v>371476</v>
      </c>
    </row>
    <row r="199" spans="1:7" ht="12.75" customHeight="1">
      <c r="A199" s="125"/>
      <c r="B199" s="60"/>
      <c r="C199" s="40">
        <v>2110</v>
      </c>
      <c r="D199" s="173" t="s">
        <v>272</v>
      </c>
      <c r="E199" s="215">
        <v>0</v>
      </c>
      <c r="F199" s="53"/>
      <c r="G199" s="215">
        <f>E199+F199</f>
        <v>0</v>
      </c>
    </row>
    <row r="200" spans="1:7" ht="13.5" thickBot="1">
      <c r="A200" s="127"/>
      <c r="B200" s="83"/>
      <c r="C200" s="82"/>
      <c r="D200" s="179" t="s">
        <v>273</v>
      </c>
      <c r="E200" s="162">
        <v>1484689</v>
      </c>
      <c r="F200" s="162"/>
      <c r="G200" s="162">
        <f>E200+F200</f>
        <v>1484689</v>
      </c>
    </row>
    <row r="201" spans="1:7" ht="12.75">
      <c r="A201" s="124">
        <v>801</v>
      </c>
      <c r="B201" s="80"/>
      <c r="C201" s="80"/>
      <c r="D201" s="178" t="s">
        <v>31</v>
      </c>
      <c r="E201" s="81">
        <v>409546</v>
      </c>
      <c r="F201" s="81">
        <f>F202+F208+F215+F223+F227+F233+F237+F241+F245+F211</f>
        <v>56470</v>
      </c>
      <c r="G201" s="81">
        <f>G202+G208+G215+G223+G227+G233+G237+G241+G245+G211</f>
        <v>466016</v>
      </c>
    </row>
    <row r="202" spans="1:7" ht="12.75">
      <c r="A202" s="3"/>
      <c r="B202" s="71">
        <v>80101</v>
      </c>
      <c r="C202" s="51"/>
      <c r="D202" s="180" t="s">
        <v>105</v>
      </c>
      <c r="E202" s="220">
        <v>51372</v>
      </c>
      <c r="F202" s="220">
        <f>SUM(F203:F207)</f>
        <v>24580</v>
      </c>
      <c r="G202" s="220">
        <f>SUM(G203:G207)</f>
        <v>75952</v>
      </c>
    </row>
    <row r="203" spans="1:7" ht="15" customHeight="1">
      <c r="A203" s="3"/>
      <c r="B203" s="59"/>
      <c r="C203" s="36" t="s">
        <v>225</v>
      </c>
      <c r="D203" s="182" t="s">
        <v>98</v>
      </c>
      <c r="E203" s="160">
        <v>240</v>
      </c>
      <c r="F203" s="160"/>
      <c r="G203" s="160">
        <f>E203+F203</f>
        <v>240</v>
      </c>
    </row>
    <row r="204" spans="1:7" ht="12.75" hidden="1">
      <c r="A204" s="3"/>
      <c r="B204" s="59"/>
      <c r="C204" s="36" t="s">
        <v>231</v>
      </c>
      <c r="D204" s="182" t="s">
        <v>116</v>
      </c>
      <c r="E204" s="215">
        <v>0</v>
      </c>
      <c r="F204" s="160"/>
      <c r="G204" s="215">
        <f>E204+F204</f>
        <v>0</v>
      </c>
    </row>
    <row r="205" spans="1:7" ht="12.75">
      <c r="A205" s="3"/>
      <c r="B205" s="31"/>
      <c r="C205" s="36" t="s">
        <v>227</v>
      </c>
      <c r="D205" s="182" t="s">
        <v>119</v>
      </c>
      <c r="E205" s="160">
        <v>6033</v>
      </c>
      <c r="F205" s="160"/>
      <c r="G205" s="160">
        <f>E205+F205</f>
        <v>6033</v>
      </c>
    </row>
    <row r="206" spans="1:7" ht="12.75">
      <c r="A206" s="3"/>
      <c r="B206" s="217"/>
      <c r="C206" s="75">
        <v>2030</v>
      </c>
      <c r="D206" s="182" t="s">
        <v>336</v>
      </c>
      <c r="E206" s="160"/>
      <c r="F206" s="160"/>
      <c r="G206" s="160"/>
    </row>
    <row r="207" spans="1:7" ht="12.75">
      <c r="A207" s="3"/>
      <c r="B207" s="150"/>
      <c r="C207" s="97"/>
      <c r="D207" s="183" t="s">
        <v>337</v>
      </c>
      <c r="E207" s="159">
        <v>45099</v>
      </c>
      <c r="F207" s="159">
        <v>24580</v>
      </c>
      <c r="G207" s="159">
        <f>SUM(E207:F207)</f>
        <v>69679</v>
      </c>
    </row>
    <row r="208" spans="1:7" ht="12.75">
      <c r="A208" s="3"/>
      <c r="B208" s="86">
        <v>80102</v>
      </c>
      <c r="C208" s="58"/>
      <c r="D208" s="194" t="s">
        <v>135</v>
      </c>
      <c r="E208" s="78">
        <v>630</v>
      </c>
      <c r="F208" s="78">
        <f>SUM(F209:F210)</f>
        <v>0</v>
      </c>
      <c r="G208" s="78">
        <f>SUM(G209:G210)</f>
        <v>630</v>
      </c>
    </row>
    <row r="209" spans="1:7" ht="12.75">
      <c r="A209" s="3"/>
      <c r="B209" s="59"/>
      <c r="C209" s="36" t="s">
        <v>225</v>
      </c>
      <c r="D209" s="182" t="s">
        <v>98</v>
      </c>
      <c r="E209" s="160">
        <v>120</v>
      </c>
      <c r="F209" s="160"/>
      <c r="G209" s="160">
        <f>E209+F209</f>
        <v>120</v>
      </c>
    </row>
    <row r="210" spans="1:7" ht="12.75">
      <c r="A210" s="3"/>
      <c r="B210" s="150"/>
      <c r="C210" s="97" t="s">
        <v>227</v>
      </c>
      <c r="D210" s="183" t="s">
        <v>119</v>
      </c>
      <c r="E210" s="159">
        <v>510</v>
      </c>
      <c r="F210" s="159"/>
      <c r="G210" s="159">
        <f>E210+F210</f>
        <v>510</v>
      </c>
    </row>
    <row r="211" spans="1:7" ht="12.75">
      <c r="A211" s="3"/>
      <c r="B211" s="71">
        <v>80104</v>
      </c>
      <c r="C211" s="51"/>
      <c r="D211" s="180" t="s">
        <v>12</v>
      </c>
      <c r="E211" s="220">
        <v>163776</v>
      </c>
      <c r="F211" s="220">
        <f>F214+F212</f>
        <v>0</v>
      </c>
      <c r="G211" s="220">
        <f>G214+G212</f>
        <v>163776</v>
      </c>
    </row>
    <row r="212" spans="1:7" ht="12.75" hidden="1">
      <c r="A212" s="3"/>
      <c r="B212" s="59"/>
      <c r="C212" s="112" t="s">
        <v>227</v>
      </c>
      <c r="D212" s="201" t="s">
        <v>119</v>
      </c>
      <c r="E212" s="253"/>
      <c r="F212" s="253"/>
      <c r="G212" s="253"/>
    </row>
    <row r="213" spans="1:7" ht="12.75">
      <c r="A213" s="3"/>
      <c r="B213" s="59"/>
      <c r="C213" s="36">
        <v>2310</v>
      </c>
      <c r="D213" s="182" t="s">
        <v>327</v>
      </c>
      <c r="E213" s="250"/>
      <c r="F213" s="250"/>
      <c r="G213" s="250"/>
    </row>
    <row r="214" spans="1:7" ht="12.75">
      <c r="A214" s="3"/>
      <c r="B214" s="86"/>
      <c r="C214" s="70"/>
      <c r="D214" s="183" t="s">
        <v>197</v>
      </c>
      <c r="E214" s="159">
        <v>163776</v>
      </c>
      <c r="F214" s="159"/>
      <c r="G214" s="159">
        <f>E214+F214</f>
        <v>163776</v>
      </c>
    </row>
    <row r="215" spans="1:7" ht="12.75">
      <c r="A215" s="3"/>
      <c r="B215" s="86">
        <v>80110</v>
      </c>
      <c r="C215" s="58"/>
      <c r="D215" s="25" t="s">
        <v>106</v>
      </c>
      <c r="E215" s="222">
        <v>2636</v>
      </c>
      <c r="F215" s="222">
        <f>SUM(F216:F222)</f>
        <v>0</v>
      </c>
      <c r="G215" s="222">
        <f>SUM(G216:G222)</f>
        <v>2636</v>
      </c>
    </row>
    <row r="216" spans="1:7" ht="12.75">
      <c r="A216" s="3"/>
      <c r="B216" s="59"/>
      <c r="C216" s="36" t="s">
        <v>225</v>
      </c>
      <c r="D216" s="182" t="s">
        <v>98</v>
      </c>
      <c r="E216" s="160">
        <v>310</v>
      </c>
      <c r="F216" s="160"/>
      <c r="G216" s="160">
        <f>E216+F216</f>
        <v>310</v>
      </c>
    </row>
    <row r="217" spans="1:7" ht="12.75" hidden="1">
      <c r="A217" s="3"/>
      <c r="B217" s="59"/>
      <c r="C217" s="36" t="s">
        <v>231</v>
      </c>
      <c r="D217" s="182" t="s">
        <v>116</v>
      </c>
      <c r="E217" s="160"/>
      <c r="F217" s="160"/>
      <c r="G217" s="160"/>
    </row>
    <row r="218" spans="1:7" ht="12.75">
      <c r="A218" s="3"/>
      <c r="B218" s="31"/>
      <c r="C218" s="75" t="s">
        <v>227</v>
      </c>
      <c r="D218" s="182" t="s">
        <v>119</v>
      </c>
      <c r="E218" s="159">
        <v>2326</v>
      </c>
      <c r="F218" s="160"/>
      <c r="G218" s="159">
        <f>E218+F218</f>
        <v>2326</v>
      </c>
    </row>
    <row r="219" spans="1:7" ht="12.75" hidden="1">
      <c r="A219" s="3"/>
      <c r="B219" s="31"/>
      <c r="C219" s="36">
        <v>6260</v>
      </c>
      <c r="D219" s="182" t="s">
        <v>185</v>
      </c>
      <c r="E219" s="160"/>
      <c r="F219" s="160"/>
      <c r="G219" s="160"/>
    </row>
    <row r="220" spans="1:7" ht="12.75" hidden="1">
      <c r="A220" s="3"/>
      <c r="B220" s="31"/>
      <c r="C220" s="36"/>
      <c r="D220" s="182" t="s">
        <v>186</v>
      </c>
      <c r="E220" s="160"/>
      <c r="F220" s="160"/>
      <c r="G220" s="160"/>
    </row>
    <row r="221" spans="1:7" ht="12.75" hidden="1">
      <c r="A221" s="3"/>
      <c r="B221" s="31"/>
      <c r="C221" s="75">
        <v>6290</v>
      </c>
      <c r="D221" s="182" t="s">
        <v>173</v>
      </c>
      <c r="E221" s="160"/>
      <c r="F221" s="160"/>
      <c r="G221" s="160"/>
    </row>
    <row r="222" spans="1:7" ht="12.75" hidden="1">
      <c r="A222" s="3"/>
      <c r="B222" s="55"/>
      <c r="C222" s="97"/>
      <c r="D222" s="183" t="s">
        <v>174</v>
      </c>
      <c r="E222" s="159"/>
      <c r="F222" s="159"/>
      <c r="G222" s="159"/>
    </row>
    <row r="223" spans="1:7" ht="12.75">
      <c r="A223" s="3"/>
      <c r="B223" s="71">
        <v>80120</v>
      </c>
      <c r="C223" s="51"/>
      <c r="D223" s="180" t="s">
        <v>134</v>
      </c>
      <c r="E223" s="54">
        <v>13362</v>
      </c>
      <c r="F223" s="54">
        <f>SUM(F224:F226)</f>
        <v>0</v>
      </c>
      <c r="G223" s="54">
        <f>SUM(G224:G226)</f>
        <v>13362</v>
      </c>
    </row>
    <row r="224" spans="1:7" ht="12.75">
      <c r="A224" s="330"/>
      <c r="B224" s="86"/>
      <c r="C224" s="70" t="s">
        <v>225</v>
      </c>
      <c r="D224" s="183" t="s">
        <v>98</v>
      </c>
      <c r="E224" s="159">
        <v>11560</v>
      </c>
      <c r="F224" s="159"/>
      <c r="G224" s="159">
        <f>E224+F224</f>
        <v>11560</v>
      </c>
    </row>
    <row r="225" spans="1:7" ht="12.75" hidden="1">
      <c r="A225" s="3"/>
      <c r="B225" s="59"/>
      <c r="C225" s="36" t="s">
        <v>231</v>
      </c>
      <c r="D225" s="182" t="s">
        <v>116</v>
      </c>
      <c r="E225" s="160"/>
      <c r="F225" s="160"/>
      <c r="G225" s="160"/>
    </row>
    <row r="226" spans="1:7" ht="12.75">
      <c r="A226" s="3"/>
      <c r="B226" s="151"/>
      <c r="C226" s="75" t="s">
        <v>227</v>
      </c>
      <c r="D226" s="182" t="s">
        <v>119</v>
      </c>
      <c r="E226" s="159">
        <v>1802</v>
      </c>
      <c r="F226" s="160"/>
      <c r="G226" s="159">
        <f>E226+F226</f>
        <v>1802</v>
      </c>
    </row>
    <row r="227" spans="1:7" ht="12.75">
      <c r="A227" s="3"/>
      <c r="B227" s="71">
        <v>80130</v>
      </c>
      <c r="C227" s="51"/>
      <c r="D227" s="180" t="s">
        <v>11</v>
      </c>
      <c r="E227" s="220">
        <v>6700</v>
      </c>
      <c r="F227" s="220">
        <f>SUM(F228:F232)</f>
        <v>0</v>
      </c>
      <c r="G227" s="220">
        <f>SUM(G228:G232)</f>
        <v>6700</v>
      </c>
    </row>
    <row r="228" spans="1:7" ht="12.75">
      <c r="A228" s="3"/>
      <c r="B228" s="75"/>
      <c r="C228" s="75" t="s">
        <v>225</v>
      </c>
      <c r="D228" s="182" t="s">
        <v>98</v>
      </c>
      <c r="E228" s="160">
        <v>700</v>
      </c>
      <c r="F228" s="160"/>
      <c r="G228" s="160">
        <f>E228+F228</f>
        <v>700</v>
      </c>
    </row>
    <row r="229" spans="1:7" ht="12.75" hidden="1">
      <c r="A229" s="3"/>
      <c r="B229" s="75"/>
      <c r="C229" s="36" t="s">
        <v>231</v>
      </c>
      <c r="D229" s="182" t="s">
        <v>116</v>
      </c>
      <c r="E229" s="160"/>
      <c r="F229" s="160"/>
      <c r="G229" s="160"/>
    </row>
    <row r="230" spans="1:7" ht="12.75">
      <c r="A230" s="3"/>
      <c r="B230" s="217"/>
      <c r="C230" s="75" t="s">
        <v>227</v>
      </c>
      <c r="D230" s="182" t="s">
        <v>119</v>
      </c>
      <c r="E230" s="159">
        <v>6000</v>
      </c>
      <c r="F230" s="159"/>
      <c r="G230" s="159">
        <f>E230+F230</f>
        <v>6000</v>
      </c>
    </row>
    <row r="231" spans="1:7" ht="12.75" hidden="1">
      <c r="A231" s="3"/>
      <c r="B231" s="59"/>
      <c r="C231" s="75">
        <v>2130</v>
      </c>
      <c r="D231" s="185" t="s">
        <v>218</v>
      </c>
      <c r="E231" s="250"/>
      <c r="F231" s="250"/>
      <c r="G231" s="250"/>
    </row>
    <row r="232" spans="1:7" ht="12.75" hidden="1">
      <c r="A232" s="3"/>
      <c r="B232" s="59"/>
      <c r="C232" s="75"/>
      <c r="D232" s="185" t="s">
        <v>143</v>
      </c>
      <c r="E232" s="159"/>
      <c r="F232" s="159"/>
      <c r="G232" s="159"/>
    </row>
    <row r="233" spans="1:7" ht="12.75" hidden="1">
      <c r="A233" s="3"/>
      <c r="B233" s="71">
        <v>80132</v>
      </c>
      <c r="C233" s="51"/>
      <c r="D233" s="180" t="s">
        <v>6</v>
      </c>
      <c r="E233" s="222">
        <v>0</v>
      </c>
      <c r="F233" s="222">
        <f>SUM(F234:F236)</f>
        <v>0</v>
      </c>
      <c r="G233" s="222">
        <f>SUM(G234:G236)</f>
        <v>0</v>
      </c>
    </row>
    <row r="234" spans="1:7" ht="12.75" hidden="1">
      <c r="A234" s="3"/>
      <c r="B234" s="31"/>
      <c r="C234" s="40">
        <v>2120</v>
      </c>
      <c r="D234" s="173" t="s">
        <v>59</v>
      </c>
      <c r="E234" s="160"/>
      <c r="F234" s="160"/>
      <c r="G234" s="160"/>
    </row>
    <row r="235" spans="1:7" ht="12.75" hidden="1">
      <c r="A235" s="3"/>
      <c r="B235" s="31"/>
      <c r="C235" s="40"/>
      <c r="D235" s="173" t="s">
        <v>147</v>
      </c>
      <c r="E235" s="160"/>
      <c r="F235" s="160"/>
      <c r="G235" s="160"/>
    </row>
    <row r="236" spans="1:7" ht="13.5" hidden="1" thickBot="1">
      <c r="A236" s="6"/>
      <c r="B236" s="32"/>
      <c r="C236" s="82"/>
      <c r="D236" s="179" t="s">
        <v>125</v>
      </c>
      <c r="E236" s="218"/>
      <c r="F236" s="218"/>
      <c r="G236" s="218"/>
    </row>
    <row r="237" spans="1:7" ht="12.75" hidden="1">
      <c r="A237" s="282"/>
      <c r="B237" s="298">
        <v>80134</v>
      </c>
      <c r="C237" s="299"/>
      <c r="D237" s="300" t="s">
        <v>155</v>
      </c>
      <c r="E237" s="297">
        <v>0</v>
      </c>
      <c r="F237" s="297">
        <f>SUM(F238:F239)</f>
        <v>0</v>
      </c>
      <c r="G237" s="297">
        <f>SUM(G238:G239)</f>
        <v>0</v>
      </c>
    </row>
    <row r="238" spans="1:7" ht="12.75" hidden="1">
      <c r="A238" s="3"/>
      <c r="B238" s="59"/>
      <c r="C238" s="75">
        <v>2130</v>
      </c>
      <c r="D238" s="185" t="s">
        <v>218</v>
      </c>
      <c r="E238" s="250"/>
      <c r="F238" s="250"/>
      <c r="G238" s="250"/>
    </row>
    <row r="239" spans="1:7" ht="12.75" hidden="1">
      <c r="A239" s="3"/>
      <c r="B239" s="59"/>
      <c r="C239" s="75"/>
      <c r="D239" s="185" t="s">
        <v>143</v>
      </c>
      <c r="E239" s="159"/>
      <c r="F239" s="159"/>
      <c r="G239" s="159"/>
    </row>
    <row r="240" spans="1:7" ht="12.75" hidden="1">
      <c r="A240" s="3"/>
      <c r="B240" s="237">
        <v>80140</v>
      </c>
      <c r="C240" s="238"/>
      <c r="D240" s="199" t="s">
        <v>171</v>
      </c>
      <c r="E240" s="251"/>
      <c r="F240" s="251"/>
      <c r="G240" s="251"/>
    </row>
    <row r="241" spans="1:7" ht="12.75" hidden="1">
      <c r="A241" s="3"/>
      <c r="B241" s="239"/>
      <c r="C241" s="157"/>
      <c r="D241" s="25" t="s">
        <v>172</v>
      </c>
      <c r="E241" s="78">
        <v>0</v>
      </c>
      <c r="F241" s="78">
        <f>SUM(F242:F244)</f>
        <v>0</v>
      </c>
      <c r="G241" s="78">
        <f>SUM(G242:G244)</f>
        <v>0</v>
      </c>
    </row>
    <row r="242" spans="1:7" ht="12.75" hidden="1">
      <c r="A242" s="3"/>
      <c r="B242" s="217"/>
      <c r="C242" s="75" t="s">
        <v>227</v>
      </c>
      <c r="D242" s="182" t="s">
        <v>119</v>
      </c>
      <c r="E242" s="160"/>
      <c r="F242" s="160"/>
      <c r="G242" s="160"/>
    </row>
    <row r="243" spans="1:7" ht="12.75" hidden="1">
      <c r="A243" s="3"/>
      <c r="B243" s="217"/>
      <c r="C243" s="36">
        <v>2130</v>
      </c>
      <c r="D243" s="173" t="s">
        <v>68</v>
      </c>
      <c r="E243" s="160"/>
      <c r="F243" s="160"/>
      <c r="G243" s="160"/>
    </row>
    <row r="244" spans="1:7" ht="12.75" hidden="1">
      <c r="A244" s="3"/>
      <c r="B244" s="59"/>
      <c r="C244" s="75"/>
      <c r="D244" s="185" t="s">
        <v>67</v>
      </c>
      <c r="E244" s="159"/>
      <c r="F244" s="159"/>
      <c r="G244" s="159"/>
    </row>
    <row r="245" spans="1:7" ht="12.75">
      <c r="A245" s="3"/>
      <c r="B245" s="71">
        <v>80195</v>
      </c>
      <c r="C245" s="51"/>
      <c r="D245" s="180" t="s">
        <v>66</v>
      </c>
      <c r="E245" s="222">
        <v>171070</v>
      </c>
      <c r="F245" s="222">
        <f>SUM(F246:F251)</f>
        <v>31890</v>
      </c>
      <c r="G245" s="222">
        <f>SUM(G246:G251)</f>
        <v>202960</v>
      </c>
    </row>
    <row r="246" spans="1:7" ht="12.75">
      <c r="A246" s="3"/>
      <c r="B246" s="59"/>
      <c r="C246" s="75">
        <v>2030</v>
      </c>
      <c r="D246" s="185" t="s">
        <v>164</v>
      </c>
      <c r="E246" s="250"/>
      <c r="F246" s="250"/>
      <c r="G246" s="250"/>
    </row>
    <row r="247" spans="1:7" ht="12.75">
      <c r="A247" s="3"/>
      <c r="B247" s="59"/>
      <c r="C247" s="75"/>
      <c r="D247" s="185" t="s">
        <v>165</v>
      </c>
      <c r="E247" s="160">
        <v>0</v>
      </c>
      <c r="F247" s="160">
        <f>4050+27840</f>
        <v>31890</v>
      </c>
      <c r="G247" s="160">
        <f>E247+F247</f>
        <v>31890</v>
      </c>
    </row>
    <row r="248" spans="1:7" ht="12.75">
      <c r="A248" s="126"/>
      <c r="B248" s="208"/>
      <c r="C248" s="92">
        <v>2120</v>
      </c>
      <c r="D248" s="185" t="s">
        <v>277</v>
      </c>
      <c r="E248" s="61"/>
      <c r="F248" s="61"/>
      <c r="G248" s="61"/>
    </row>
    <row r="249" spans="1:7" ht="13.5" thickBot="1">
      <c r="A249" s="148"/>
      <c r="B249" s="219"/>
      <c r="C249" s="96"/>
      <c r="D249" s="186" t="s">
        <v>278</v>
      </c>
      <c r="E249" s="162">
        <v>171070</v>
      </c>
      <c r="F249" s="162"/>
      <c r="G249" s="162">
        <f>E249+F249</f>
        <v>171070</v>
      </c>
    </row>
    <row r="250" spans="1:7" ht="12.75" hidden="1">
      <c r="A250" s="3"/>
      <c r="B250" s="59"/>
      <c r="C250" s="75">
        <v>2130</v>
      </c>
      <c r="D250" s="173" t="s">
        <v>68</v>
      </c>
      <c r="E250" s="160"/>
      <c r="F250" s="160"/>
      <c r="G250" s="160"/>
    </row>
    <row r="251" spans="1:7" ht="13.5" hidden="1" thickBot="1">
      <c r="A251" s="6"/>
      <c r="B251" s="111"/>
      <c r="C251" s="102"/>
      <c r="D251" s="179" t="s">
        <v>67</v>
      </c>
      <c r="E251" s="218"/>
      <c r="F251" s="218"/>
      <c r="G251" s="218"/>
    </row>
    <row r="252" spans="1:7" ht="12.75">
      <c r="A252" s="124">
        <v>851</v>
      </c>
      <c r="B252" s="80"/>
      <c r="C252" s="80"/>
      <c r="D252" s="178" t="s">
        <v>32</v>
      </c>
      <c r="E252" s="81">
        <v>64487</v>
      </c>
      <c r="F252" s="81">
        <f>+F275+F253+F272+F267</f>
        <v>4000000</v>
      </c>
      <c r="G252" s="81">
        <f>+G275+G253+G272+G267</f>
        <v>4064487</v>
      </c>
    </row>
    <row r="253" spans="1:7" ht="12.75">
      <c r="A253" s="126"/>
      <c r="B253" s="66">
        <v>85111</v>
      </c>
      <c r="C253" s="66"/>
      <c r="D253" s="184" t="s">
        <v>8</v>
      </c>
      <c r="E253" s="233">
        <v>0</v>
      </c>
      <c r="F253" s="233">
        <f>SUM(F256:F260)</f>
        <v>4000000</v>
      </c>
      <c r="G253" s="233">
        <f>SUM(G256:G260)</f>
        <v>4000000</v>
      </c>
    </row>
    <row r="254" spans="1:7" ht="12.75" hidden="1">
      <c r="A254" s="126"/>
      <c r="B254" s="62"/>
      <c r="C254" s="75">
        <v>203</v>
      </c>
      <c r="D254" s="185" t="s">
        <v>164</v>
      </c>
      <c r="E254" s="250"/>
      <c r="F254" s="250"/>
      <c r="G254" s="250"/>
    </row>
    <row r="255" spans="1:7" ht="12.75" hidden="1">
      <c r="A255" s="126"/>
      <c r="B255" s="62"/>
      <c r="C255" s="75"/>
      <c r="D255" s="185" t="s">
        <v>165</v>
      </c>
      <c r="E255" s="250"/>
      <c r="F255" s="250"/>
      <c r="G255" s="250"/>
    </row>
    <row r="256" spans="1:7" ht="12.75" hidden="1">
      <c r="A256" s="126"/>
      <c r="B256" s="62"/>
      <c r="C256" s="75">
        <v>6330</v>
      </c>
      <c r="D256" s="185" t="s">
        <v>175</v>
      </c>
      <c r="E256" s="250"/>
      <c r="F256" s="250"/>
      <c r="G256" s="250"/>
    </row>
    <row r="257" spans="1:7" ht="12.75" hidden="1">
      <c r="A257" s="126"/>
      <c r="B257" s="62"/>
      <c r="C257" s="75"/>
      <c r="D257" s="185" t="s">
        <v>192</v>
      </c>
      <c r="E257" s="160"/>
      <c r="F257" s="160"/>
      <c r="G257" s="160"/>
    </row>
    <row r="258" spans="1:7" ht="12.75">
      <c r="A258" s="126"/>
      <c r="B258" s="62"/>
      <c r="C258" s="36">
        <v>6430</v>
      </c>
      <c r="D258" s="182" t="s">
        <v>49</v>
      </c>
      <c r="E258" s="215"/>
      <c r="F258" s="215"/>
      <c r="G258" s="215"/>
    </row>
    <row r="259" spans="1:7" ht="12.75">
      <c r="A259" s="126"/>
      <c r="B259" s="62"/>
      <c r="C259" s="36"/>
      <c r="D259" s="182" t="s">
        <v>21</v>
      </c>
      <c r="E259" s="215"/>
      <c r="F259" s="215"/>
      <c r="G259" s="215"/>
    </row>
    <row r="260" spans="1:7" ht="12.75">
      <c r="A260" s="126"/>
      <c r="B260" s="166"/>
      <c r="C260" s="105"/>
      <c r="D260" s="183" t="s">
        <v>23</v>
      </c>
      <c r="E260" s="247">
        <v>0</v>
      </c>
      <c r="F260" s="247">
        <v>4000000</v>
      </c>
      <c r="G260" s="247">
        <f>F260+E260</f>
        <v>4000000</v>
      </c>
    </row>
    <row r="261" spans="1:7" ht="12.75" hidden="1">
      <c r="A261" s="3"/>
      <c r="B261" s="16">
        <v>85117</v>
      </c>
      <c r="C261" s="58"/>
      <c r="D261" s="176" t="s">
        <v>195</v>
      </c>
      <c r="E261" s="222">
        <v>0</v>
      </c>
      <c r="F261" s="222">
        <f>F262</f>
        <v>0</v>
      </c>
      <c r="G261" s="222">
        <f>G262</f>
        <v>0</v>
      </c>
    </row>
    <row r="262" spans="1:7" ht="12.75" hidden="1">
      <c r="A262" s="3"/>
      <c r="B262" s="217"/>
      <c r="C262" s="36">
        <v>213</v>
      </c>
      <c r="D262" s="173" t="s">
        <v>68</v>
      </c>
      <c r="E262" s="160"/>
      <c r="F262" s="160"/>
      <c r="G262" s="160"/>
    </row>
    <row r="263" spans="1:7" ht="12.75" hidden="1">
      <c r="A263" s="3"/>
      <c r="B263" s="217"/>
      <c r="C263" s="34"/>
      <c r="D263" s="173" t="s">
        <v>67</v>
      </c>
      <c r="E263" s="160"/>
      <c r="F263" s="160"/>
      <c r="G263" s="160"/>
    </row>
    <row r="264" spans="1:7" ht="12.75" hidden="1">
      <c r="A264" s="3"/>
      <c r="B264" s="62"/>
      <c r="C264" s="36">
        <v>643</v>
      </c>
      <c r="D264" s="182" t="s">
        <v>49</v>
      </c>
      <c r="E264" s="215"/>
      <c r="F264" s="215"/>
      <c r="G264" s="215"/>
    </row>
    <row r="265" spans="1:7" ht="12.75" hidden="1">
      <c r="A265" s="3"/>
      <c r="B265" s="62"/>
      <c r="C265" s="36"/>
      <c r="D265" s="182" t="s">
        <v>21</v>
      </c>
      <c r="E265" s="215"/>
      <c r="F265" s="215"/>
      <c r="G265" s="215"/>
    </row>
    <row r="266" spans="1:7" ht="12.75" hidden="1">
      <c r="A266" s="3"/>
      <c r="B266" s="166"/>
      <c r="C266" s="105"/>
      <c r="D266" s="183" t="s">
        <v>23</v>
      </c>
      <c r="E266" s="247" t="e">
        <v>#REF!</v>
      </c>
      <c r="F266" s="247" t="e">
        <f>SUM(#REF!)</f>
        <v>#REF!</v>
      </c>
      <c r="G266" s="247" t="e">
        <f>SUM(#REF!)</f>
        <v>#REF!</v>
      </c>
    </row>
    <row r="267" spans="1:7" ht="12.75" hidden="1">
      <c r="A267" s="3"/>
      <c r="B267" s="86">
        <v>85121</v>
      </c>
      <c r="C267" s="86"/>
      <c r="D267" s="176" t="s">
        <v>193</v>
      </c>
      <c r="E267" s="78">
        <v>0</v>
      </c>
      <c r="F267" s="78">
        <f>F269</f>
        <v>0</v>
      </c>
      <c r="G267" s="78">
        <f>G269</f>
        <v>0</v>
      </c>
    </row>
    <row r="268" spans="1:7" ht="12.75" hidden="1">
      <c r="A268" s="3"/>
      <c r="B268" s="59"/>
      <c r="C268" s="75">
        <v>2030</v>
      </c>
      <c r="D268" s="185" t="s">
        <v>164</v>
      </c>
      <c r="E268" s="250"/>
      <c r="F268" s="250"/>
      <c r="G268" s="250"/>
    </row>
    <row r="269" spans="1:7" ht="12.75" hidden="1">
      <c r="A269" s="3"/>
      <c r="B269" s="59"/>
      <c r="C269" s="75"/>
      <c r="D269" s="185" t="s">
        <v>165</v>
      </c>
      <c r="E269" s="247"/>
      <c r="F269" s="247"/>
      <c r="G269" s="247"/>
    </row>
    <row r="270" spans="1:7" ht="12.75" hidden="1">
      <c r="A270" s="3"/>
      <c r="B270" s="59"/>
      <c r="C270" s="75">
        <v>633</v>
      </c>
      <c r="D270" s="185" t="s">
        <v>175</v>
      </c>
      <c r="E270" s="250"/>
      <c r="F270" s="250"/>
      <c r="G270" s="250"/>
    </row>
    <row r="271" spans="1:7" ht="12.75" hidden="1">
      <c r="A271" s="3"/>
      <c r="B271" s="55"/>
      <c r="C271" s="97"/>
      <c r="D271" s="187" t="s">
        <v>192</v>
      </c>
      <c r="E271" s="222"/>
      <c r="F271" s="222"/>
      <c r="G271" s="222"/>
    </row>
    <row r="272" spans="1:7" ht="12.75">
      <c r="A272" s="3"/>
      <c r="B272" s="71">
        <v>85154</v>
      </c>
      <c r="C272" s="120"/>
      <c r="D272" s="181" t="s">
        <v>198</v>
      </c>
      <c r="E272" s="54">
        <v>15</v>
      </c>
      <c r="F272" s="54">
        <f>F273</f>
        <v>0</v>
      </c>
      <c r="G272" s="54">
        <f>G273</f>
        <v>15</v>
      </c>
    </row>
    <row r="273" spans="1:7" ht="12.75">
      <c r="A273" s="3"/>
      <c r="B273" s="55"/>
      <c r="C273" s="97" t="s">
        <v>227</v>
      </c>
      <c r="D273" s="183" t="s">
        <v>119</v>
      </c>
      <c r="E273" s="159">
        <v>15</v>
      </c>
      <c r="F273" s="159"/>
      <c r="G273" s="159">
        <f>E273+F273</f>
        <v>15</v>
      </c>
    </row>
    <row r="274" spans="1:7" ht="12.75">
      <c r="A274" s="3"/>
      <c r="B274" s="59">
        <v>85156</v>
      </c>
      <c r="C274" s="50"/>
      <c r="D274" s="195" t="s">
        <v>145</v>
      </c>
      <c r="E274" s="250"/>
      <c r="F274" s="250"/>
      <c r="G274" s="250"/>
    </row>
    <row r="275" spans="1:7" ht="12.75">
      <c r="A275" s="3"/>
      <c r="B275" s="86"/>
      <c r="C275" s="58"/>
      <c r="D275" s="25" t="s">
        <v>146</v>
      </c>
      <c r="E275" s="222">
        <v>64472</v>
      </c>
      <c r="F275" s="222">
        <f>F277</f>
        <v>0</v>
      </c>
      <c r="G275" s="222">
        <f>G277</f>
        <v>64472</v>
      </c>
    </row>
    <row r="276" spans="1:7" ht="12.75" customHeight="1">
      <c r="A276" s="125"/>
      <c r="B276" s="60"/>
      <c r="C276" s="40">
        <v>2110</v>
      </c>
      <c r="D276" s="173" t="s">
        <v>272</v>
      </c>
      <c r="E276" s="53"/>
      <c r="F276" s="53"/>
      <c r="G276" s="53"/>
    </row>
    <row r="277" spans="1:7" ht="13.5" thickBot="1">
      <c r="A277" s="127"/>
      <c r="B277" s="83"/>
      <c r="C277" s="82"/>
      <c r="D277" s="179" t="s">
        <v>273</v>
      </c>
      <c r="E277" s="162">
        <v>64472</v>
      </c>
      <c r="F277" s="162"/>
      <c r="G277" s="162">
        <f>E277+F277</f>
        <v>64472</v>
      </c>
    </row>
    <row r="278" spans="1:7" ht="12.75">
      <c r="A278" s="124">
        <v>852</v>
      </c>
      <c r="B278" s="80"/>
      <c r="C278" s="80"/>
      <c r="D278" s="178" t="s">
        <v>264</v>
      </c>
      <c r="E278" s="81">
        <v>67995472</v>
      </c>
      <c r="F278" s="81">
        <f>F279+F286+F290+F295+F309+F312+F318+F323+F328+F330+F336+F342+F301+F339</f>
        <v>-28813</v>
      </c>
      <c r="G278" s="81">
        <f>G279+G286+G290+G295+G309+G312+G318+G323+G328+G330+G336+G342+G301+G339</f>
        <v>67966659</v>
      </c>
    </row>
    <row r="279" spans="1:7" ht="12.75">
      <c r="A279" s="3"/>
      <c r="B279" s="71">
        <v>85201</v>
      </c>
      <c r="C279" s="51"/>
      <c r="D279" s="180" t="s">
        <v>141</v>
      </c>
      <c r="E279" s="54">
        <v>5276213</v>
      </c>
      <c r="F279" s="54">
        <f>SUM(F281:F285)</f>
        <v>17280</v>
      </c>
      <c r="G279" s="54">
        <f>SUM(G281:G285)</f>
        <v>5293493</v>
      </c>
    </row>
    <row r="280" spans="1:7" ht="12.75">
      <c r="A280" s="3"/>
      <c r="B280" s="59"/>
      <c r="C280" s="36" t="s">
        <v>233</v>
      </c>
      <c r="D280" s="182" t="s">
        <v>14</v>
      </c>
      <c r="E280" s="234"/>
      <c r="F280" s="234"/>
      <c r="G280" s="234"/>
    </row>
    <row r="281" spans="1:7" ht="12.75">
      <c r="A281" s="3"/>
      <c r="B281" s="59"/>
      <c r="C281" s="36"/>
      <c r="D281" s="182" t="s">
        <v>15</v>
      </c>
      <c r="E281" s="215"/>
      <c r="F281" s="215"/>
      <c r="G281" s="215"/>
    </row>
    <row r="282" spans="1:7" ht="12.75">
      <c r="A282" s="330"/>
      <c r="B282" s="86"/>
      <c r="C282" s="70"/>
      <c r="D282" s="183" t="s">
        <v>16</v>
      </c>
      <c r="E282" s="247">
        <v>9713</v>
      </c>
      <c r="F282" s="247"/>
      <c r="G282" s="247">
        <f>E282+F282</f>
        <v>9713</v>
      </c>
    </row>
    <row r="283" spans="1:7" ht="12.75">
      <c r="A283" s="3"/>
      <c r="B283" s="59"/>
      <c r="C283" s="36" t="s">
        <v>229</v>
      </c>
      <c r="D283" s="182" t="s">
        <v>100</v>
      </c>
      <c r="E283" s="215">
        <v>24550</v>
      </c>
      <c r="F283" s="160"/>
      <c r="G283" s="215">
        <f>E283+F283</f>
        <v>24550</v>
      </c>
    </row>
    <row r="284" spans="1:7" ht="12.75">
      <c r="A284" s="3"/>
      <c r="B284" s="59"/>
      <c r="C284" s="75" t="s">
        <v>227</v>
      </c>
      <c r="D284" s="182" t="s">
        <v>119</v>
      </c>
      <c r="E284" s="215">
        <v>990</v>
      </c>
      <c r="F284" s="160"/>
      <c r="G284" s="215">
        <f>E284+F284</f>
        <v>990</v>
      </c>
    </row>
    <row r="285" spans="1:7" ht="12.75">
      <c r="A285" s="3"/>
      <c r="B285" s="31"/>
      <c r="C285" s="36">
        <v>2130</v>
      </c>
      <c r="D285" s="173" t="s">
        <v>286</v>
      </c>
      <c r="E285" s="215">
        <v>5240960</v>
      </c>
      <c r="F285" s="159">
        <v>17280</v>
      </c>
      <c r="G285" s="215">
        <f>E285+F285</f>
        <v>5258240</v>
      </c>
    </row>
    <row r="286" spans="1:7" ht="12.75">
      <c r="A286" s="3"/>
      <c r="B286" s="71">
        <v>85202</v>
      </c>
      <c r="C286" s="51"/>
      <c r="D286" s="180" t="s">
        <v>107</v>
      </c>
      <c r="E286" s="220">
        <v>12643279</v>
      </c>
      <c r="F286" s="220">
        <f>SUM(F287:F289)</f>
        <v>0</v>
      </c>
      <c r="G286" s="220">
        <f>SUM(G287:G289)</f>
        <v>12643279</v>
      </c>
    </row>
    <row r="287" spans="1:7" ht="12.75">
      <c r="A287" s="3"/>
      <c r="B287" s="31"/>
      <c r="C287" s="36" t="s">
        <v>229</v>
      </c>
      <c r="D287" s="182" t="s">
        <v>100</v>
      </c>
      <c r="E287" s="215">
        <v>2853969</v>
      </c>
      <c r="F287" s="215"/>
      <c r="G287" s="215">
        <f>E287+F287</f>
        <v>2853969</v>
      </c>
    </row>
    <row r="288" spans="1:7" ht="12.75">
      <c r="A288" s="3"/>
      <c r="B288" s="31"/>
      <c r="C288" s="75" t="s">
        <v>227</v>
      </c>
      <c r="D288" s="182" t="s">
        <v>119</v>
      </c>
      <c r="E288" s="215">
        <v>3380</v>
      </c>
      <c r="F288" s="215"/>
      <c r="G288" s="215">
        <f>E288+F288</f>
        <v>3380</v>
      </c>
    </row>
    <row r="289" spans="1:7" ht="12.75">
      <c r="A289" s="3"/>
      <c r="B289" s="55"/>
      <c r="C289" s="70">
        <v>2130</v>
      </c>
      <c r="D289" s="174" t="s">
        <v>286</v>
      </c>
      <c r="E289" s="247">
        <v>9785930</v>
      </c>
      <c r="F289" s="159"/>
      <c r="G289" s="247">
        <f>E289+F289</f>
        <v>9785930</v>
      </c>
    </row>
    <row r="290" spans="1:7" ht="12.75">
      <c r="A290" s="3"/>
      <c r="B290" s="86">
        <v>85203</v>
      </c>
      <c r="C290" s="105"/>
      <c r="D290" s="25" t="s">
        <v>148</v>
      </c>
      <c r="E290" s="222">
        <v>678360</v>
      </c>
      <c r="F290" s="222">
        <f>SUM(F291:F294)</f>
        <v>0</v>
      </c>
      <c r="G290" s="222">
        <f>SUM(G291:G294)</f>
        <v>678360</v>
      </c>
    </row>
    <row r="291" spans="1:7" ht="12.75">
      <c r="A291" s="3"/>
      <c r="B291" s="59"/>
      <c r="C291" s="36" t="s">
        <v>229</v>
      </c>
      <c r="D291" s="182" t="s">
        <v>100</v>
      </c>
      <c r="E291" s="160">
        <v>50100</v>
      </c>
      <c r="F291" s="160"/>
      <c r="G291" s="160">
        <f>E291+F291</f>
        <v>50100</v>
      </c>
    </row>
    <row r="292" spans="1:7" ht="12.75">
      <c r="A292" s="3"/>
      <c r="B292" s="59"/>
      <c r="C292" s="75" t="s">
        <v>227</v>
      </c>
      <c r="D292" s="182" t="s">
        <v>119</v>
      </c>
      <c r="E292" s="160">
        <v>760</v>
      </c>
      <c r="F292" s="160"/>
      <c r="G292" s="160">
        <f>E292+F292</f>
        <v>760</v>
      </c>
    </row>
    <row r="293" spans="1:7" ht="12.75" customHeight="1">
      <c r="A293" s="125"/>
      <c r="B293" s="60"/>
      <c r="C293" s="40">
        <v>2110</v>
      </c>
      <c r="D293" s="173" t="s">
        <v>272</v>
      </c>
      <c r="E293" s="160">
        <v>0</v>
      </c>
      <c r="F293" s="53"/>
      <c r="G293" s="160">
        <f>E293+F293</f>
        <v>0</v>
      </c>
    </row>
    <row r="294" spans="1:7" ht="12.75">
      <c r="A294" s="125"/>
      <c r="B294" s="60"/>
      <c r="C294" s="40"/>
      <c r="D294" s="173" t="s">
        <v>273</v>
      </c>
      <c r="E294" s="160">
        <v>627500</v>
      </c>
      <c r="F294" s="215"/>
      <c r="G294" s="160">
        <f>E294+F294</f>
        <v>627500</v>
      </c>
    </row>
    <row r="295" spans="1:7" ht="12.75">
      <c r="A295" s="3"/>
      <c r="B295" s="71">
        <v>85204</v>
      </c>
      <c r="C295" s="51"/>
      <c r="D295" s="180" t="s">
        <v>133</v>
      </c>
      <c r="E295" s="214">
        <v>45000</v>
      </c>
      <c r="F295" s="214">
        <f>SUM(F296:F299)</f>
        <v>0</v>
      </c>
      <c r="G295" s="214">
        <f>SUM(G296:G299)</f>
        <v>45000</v>
      </c>
    </row>
    <row r="296" spans="1:7" ht="12.75">
      <c r="A296" s="3"/>
      <c r="B296" s="31"/>
      <c r="C296" s="36" t="s">
        <v>229</v>
      </c>
      <c r="D296" s="182" t="s">
        <v>100</v>
      </c>
      <c r="E296" s="215">
        <v>35000</v>
      </c>
      <c r="F296" s="215"/>
      <c r="G296" s="215">
        <f>E296+F296</f>
        <v>35000</v>
      </c>
    </row>
    <row r="297" spans="1:7" ht="12.75">
      <c r="A297" s="3"/>
      <c r="B297" s="59"/>
      <c r="C297" s="75" t="s">
        <v>227</v>
      </c>
      <c r="D297" s="182" t="s">
        <v>119</v>
      </c>
      <c r="E297" s="160">
        <v>10000</v>
      </c>
      <c r="F297" s="160"/>
      <c r="G297" s="160">
        <f>E297+F297</f>
        <v>10000</v>
      </c>
    </row>
    <row r="298" spans="1:7" ht="12.75" hidden="1">
      <c r="A298" s="3"/>
      <c r="B298" s="31"/>
      <c r="C298" s="36">
        <v>2130</v>
      </c>
      <c r="D298" s="173" t="s">
        <v>68</v>
      </c>
      <c r="E298" s="254"/>
      <c r="F298" s="254"/>
      <c r="G298" s="254"/>
    </row>
    <row r="299" spans="1:7" ht="13.5" hidden="1" thickBot="1">
      <c r="A299" s="6"/>
      <c r="B299" s="32"/>
      <c r="C299" s="35"/>
      <c r="D299" s="179" t="s">
        <v>67</v>
      </c>
      <c r="E299" s="218"/>
      <c r="F299" s="218"/>
      <c r="G299" s="218"/>
    </row>
    <row r="300" spans="1:7" ht="12.75">
      <c r="A300" s="3"/>
      <c r="B300" s="107">
        <v>85212</v>
      </c>
      <c r="C300" s="108"/>
      <c r="D300" s="199" t="s">
        <v>298</v>
      </c>
      <c r="E300" s="251"/>
      <c r="F300" s="251"/>
      <c r="G300" s="251"/>
    </row>
    <row r="301" spans="1:7" ht="12.75">
      <c r="A301" s="3"/>
      <c r="B301" s="55"/>
      <c r="C301" s="70"/>
      <c r="D301" s="25" t="s">
        <v>299</v>
      </c>
      <c r="E301" s="222">
        <v>35611492</v>
      </c>
      <c r="F301" s="222">
        <f>F303+F307+F305</f>
        <v>-600000</v>
      </c>
      <c r="G301" s="222">
        <f>G303+G307+G305</f>
        <v>35011492</v>
      </c>
    </row>
    <row r="302" spans="1:7" ht="12.75">
      <c r="A302" s="128"/>
      <c r="B302" s="62"/>
      <c r="C302" s="92">
        <v>2010</v>
      </c>
      <c r="D302" s="185" t="s">
        <v>270</v>
      </c>
      <c r="E302" s="93"/>
      <c r="F302" s="93"/>
      <c r="G302" s="93"/>
    </row>
    <row r="303" spans="1:7" ht="12.75">
      <c r="A303" s="128"/>
      <c r="B303" s="62"/>
      <c r="C303" s="62"/>
      <c r="D303" s="185" t="s">
        <v>271</v>
      </c>
      <c r="E303" s="215">
        <v>35394105</v>
      </c>
      <c r="F303" s="215">
        <v>-600000</v>
      </c>
      <c r="G303" s="215">
        <f>E303+F303</f>
        <v>34794105</v>
      </c>
    </row>
    <row r="304" spans="1:7" ht="12" customHeight="1">
      <c r="A304" s="125"/>
      <c r="B304" s="60"/>
      <c r="C304" s="40">
        <v>2110</v>
      </c>
      <c r="D304" s="173" t="s">
        <v>272</v>
      </c>
      <c r="E304" s="53"/>
      <c r="F304" s="53"/>
      <c r="G304" s="53"/>
    </row>
    <row r="305" spans="1:7" ht="12.75">
      <c r="A305" s="125"/>
      <c r="B305" s="60"/>
      <c r="C305" s="40"/>
      <c r="D305" s="173" t="s">
        <v>273</v>
      </c>
      <c r="E305" s="215">
        <v>66509</v>
      </c>
      <c r="F305" s="215"/>
      <c r="G305" s="215">
        <f>E305+F305</f>
        <v>66509</v>
      </c>
    </row>
    <row r="306" spans="1:7" ht="12.75">
      <c r="A306" s="128"/>
      <c r="B306" s="62"/>
      <c r="C306" s="92">
        <v>6310</v>
      </c>
      <c r="D306" s="185" t="s">
        <v>274</v>
      </c>
      <c r="E306" s="93"/>
      <c r="F306" s="93"/>
      <c r="G306" s="93"/>
    </row>
    <row r="307" spans="1:7" ht="12.75">
      <c r="A307" s="128"/>
      <c r="B307" s="66"/>
      <c r="C307" s="66"/>
      <c r="D307" s="187" t="s">
        <v>300</v>
      </c>
      <c r="E307" s="247">
        <v>150878</v>
      </c>
      <c r="F307" s="247"/>
      <c r="G307" s="247">
        <f>E307+F307</f>
        <v>150878</v>
      </c>
    </row>
    <row r="308" spans="1:7" ht="12.75">
      <c r="A308" s="3"/>
      <c r="B308" s="107">
        <v>85213</v>
      </c>
      <c r="C308" s="108"/>
      <c r="D308" s="199" t="s">
        <v>295</v>
      </c>
      <c r="E308" s="251"/>
      <c r="F308" s="251"/>
      <c r="G308" s="251"/>
    </row>
    <row r="309" spans="1:7" ht="12.75">
      <c r="A309" s="3"/>
      <c r="B309" s="55"/>
      <c r="C309" s="70"/>
      <c r="D309" s="25" t="s">
        <v>296</v>
      </c>
      <c r="E309" s="222">
        <v>512300</v>
      </c>
      <c r="F309" s="222">
        <f>F311</f>
        <v>0</v>
      </c>
      <c r="G309" s="222">
        <f>G311</f>
        <v>512300</v>
      </c>
    </row>
    <row r="310" spans="1:7" ht="12.75">
      <c r="A310" s="128"/>
      <c r="B310" s="62"/>
      <c r="C310" s="92">
        <v>2010</v>
      </c>
      <c r="D310" s="185" t="s">
        <v>270</v>
      </c>
      <c r="E310" s="93"/>
      <c r="F310" s="93"/>
      <c r="G310" s="93"/>
    </row>
    <row r="311" spans="1:7" ht="12.75">
      <c r="A311" s="128"/>
      <c r="B311" s="66"/>
      <c r="C311" s="66"/>
      <c r="D311" s="187" t="s">
        <v>271</v>
      </c>
      <c r="E311" s="247">
        <v>512300</v>
      </c>
      <c r="F311" s="247"/>
      <c r="G311" s="247">
        <f>E311+F311</f>
        <v>512300</v>
      </c>
    </row>
    <row r="312" spans="1:7" ht="12.75">
      <c r="A312" s="3"/>
      <c r="B312" s="71">
        <v>85214</v>
      </c>
      <c r="C312" s="51"/>
      <c r="D312" s="180" t="s">
        <v>294</v>
      </c>
      <c r="E312" s="220">
        <v>6017682</v>
      </c>
      <c r="F312" s="220">
        <f>SUM(F313:F317)</f>
        <v>-34566</v>
      </c>
      <c r="G312" s="220">
        <f>SUM(G313:G317)</f>
        <v>5983116</v>
      </c>
    </row>
    <row r="313" spans="1:7" ht="12.75">
      <c r="A313" s="3"/>
      <c r="B313" s="31"/>
      <c r="C313" s="36" t="s">
        <v>227</v>
      </c>
      <c r="D313" s="182" t="s">
        <v>119</v>
      </c>
      <c r="E313" s="160">
        <v>50000</v>
      </c>
      <c r="F313" s="160"/>
      <c r="G313" s="160">
        <f>E313+F313</f>
        <v>50000</v>
      </c>
    </row>
    <row r="314" spans="1:7" ht="12.75">
      <c r="A314" s="128"/>
      <c r="B314" s="62"/>
      <c r="C314" s="92">
        <v>2010</v>
      </c>
      <c r="D314" s="185" t="s">
        <v>270</v>
      </c>
      <c r="E314" s="93"/>
      <c r="F314" s="93"/>
      <c r="G314" s="93"/>
    </row>
    <row r="315" spans="1:7" ht="12.75">
      <c r="A315" s="128"/>
      <c r="B315" s="62"/>
      <c r="C315" s="62"/>
      <c r="D315" s="185" t="s">
        <v>271</v>
      </c>
      <c r="E315" s="215">
        <v>5967682</v>
      </c>
      <c r="F315" s="215">
        <v>-1120000</v>
      </c>
      <c r="G315" s="215">
        <f>E315+F315</f>
        <v>4847682</v>
      </c>
    </row>
    <row r="316" spans="1:7" ht="12.75">
      <c r="A316" s="3"/>
      <c r="B316" s="59"/>
      <c r="C316" s="75">
        <v>2030</v>
      </c>
      <c r="D316" s="185" t="s">
        <v>164</v>
      </c>
      <c r="E316" s="160"/>
      <c r="F316" s="215"/>
      <c r="G316" s="160"/>
    </row>
    <row r="317" spans="1:7" ht="12.75">
      <c r="A317" s="3"/>
      <c r="B317" s="86"/>
      <c r="C317" s="97"/>
      <c r="D317" s="187" t="s">
        <v>165</v>
      </c>
      <c r="E317" s="159">
        <v>0</v>
      </c>
      <c r="F317" s="247">
        <f>112352+973082</f>
        <v>1085434</v>
      </c>
      <c r="G317" s="159">
        <f>F317+E317</f>
        <v>1085434</v>
      </c>
    </row>
    <row r="318" spans="1:7" ht="12.75">
      <c r="A318" s="3"/>
      <c r="B318" s="86">
        <v>85216</v>
      </c>
      <c r="C318" s="58"/>
      <c r="D318" s="25" t="s">
        <v>129</v>
      </c>
      <c r="E318" s="222">
        <v>338009</v>
      </c>
      <c r="F318" s="222">
        <f>SUM(F319:F322)</f>
        <v>0</v>
      </c>
      <c r="G318" s="222">
        <f>SUM(G319:G322)</f>
        <v>338009</v>
      </c>
    </row>
    <row r="319" spans="1:7" ht="12.75">
      <c r="A319" s="128"/>
      <c r="B319" s="62"/>
      <c r="C319" s="92">
        <v>2010</v>
      </c>
      <c r="D319" s="185" t="s">
        <v>270</v>
      </c>
      <c r="E319" s="93"/>
      <c r="F319" s="93"/>
      <c r="G319" s="93"/>
    </row>
    <row r="320" spans="1:7" ht="12.75">
      <c r="A320" s="128"/>
      <c r="B320" s="62"/>
      <c r="C320" s="62"/>
      <c r="D320" s="185" t="s">
        <v>271</v>
      </c>
      <c r="E320" s="215">
        <v>316018</v>
      </c>
      <c r="F320" s="215"/>
      <c r="G320" s="215">
        <f>E320+F320</f>
        <v>316018</v>
      </c>
    </row>
    <row r="321" spans="1:7" ht="12" customHeight="1">
      <c r="A321" s="125"/>
      <c r="B321" s="60"/>
      <c r="C321" s="40">
        <v>2110</v>
      </c>
      <c r="D321" s="173" t="s">
        <v>272</v>
      </c>
      <c r="E321" s="53"/>
      <c r="F321" s="53"/>
      <c r="G321" s="53"/>
    </row>
    <row r="322" spans="1:7" ht="12.75">
      <c r="A322" s="497"/>
      <c r="B322" s="156"/>
      <c r="C322" s="56"/>
      <c r="D322" s="174" t="s">
        <v>273</v>
      </c>
      <c r="E322" s="247">
        <v>21991</v>
      </c>
      <c r="F322" s="247"/>
      <c r="G322" s="247">
        <f>E322+F322</f>
        <v>21991</v>
      </c>
    </row>
    <row r="323" spans="1:7" ht="12.75">
      <c r="A323" s="3"/>
      <c r="B323" s="86">
        <v>85219</v>
      </c>
      <c r="C323" s="58"/>
      <c r="D323" s="25" t="s">
        <v>130</v>
      </c>
      <c r="E323" s="78">
        <v>5411400</v>
      </c>
      <c r="F323" s="78">
        <f>SUM(F324:F326)</f>
        <v>0</v>
      </c>
      <c r="G323" s="78">
        <f>SUM(G324:G326)</f>
        <v>5411400</v>
      </c>
    </row>
    <row r="324" spans="1:7" ht="12.75">
      <c r="A324" s="3"/>
      <c r="B324" s="59"/>
      <c r="C324" s="36" t="s">
        <v>227</v>
      </c>
      <c r="D324" s="182" t="s">
        <v>119</v>
      </c>
      <c r="E324" s="160">
        <v>10000</v>
      </c>
      <c r="F324" s="160"/>
      <c r="G324" s="160">
        <f>E324+F324</f>
        <v>10000</v>
      </c>
    </row>
    <row r="325" spans="1:7" ht="12.75">
      <c r="A325" s="128"/>
      <c r="B325" s="62"/>
      <c r="C325" s="92">
        <v>2010</v>
      </c>
      <c r="D325" s="185" t="s">
        <v>270</v>
      </c>
      <c r="E325" s="93"/>
      <c r="F325" s="93"/>
      <c r="G325" s="93"/>
    </row>
    <row r="326" spans="1:7" ht="12.75">
      <c r="A326" s="128"/>
      <c r="B326" s="62"/>
      <c r="C326" s="62"/>
      <c r="D326" s="185" t="s">
        <v>271</v>
      </c>
      <c r="E326" s="215">
        <v>5401400</v>
      </c>
      <c r="F326" s="215"/>
      <c r="G326" s="215">
        <f>E326+F326</f>
        <v>5401400</v>
      </c>
    </row>
    <row r="327" spans="1:7" ht="12.75">
      <c r="A327" s="3"/>
      <c r="B327" s="107">
        <v>85220</v>
      </c>
      <c r="C327" s="100"/>
      <c r="D327" s="189" t="s">
        <v>202</v>
      </c>
      <c r="E327" s="251"/>
      <c r="F327" s="251"/>
      <c r="G327" s="251"/>
    </row>
    <row r="328" spans="1:7" ht="12.75">
      <c r="A328" s="3"/>
      <c r="B328" s="86"/>
      <c r="C328" s="66"/>
      <c r="D328" s="184" t="s">
        <v>201</v>
      </c>
      <c r="E328" s="78">
        <v>110</v>
      </c>
      <c r="F328" s="78">
        <f>F329</f>
        <v>0</v>
      </c>
      <c r="G328" s="78">
        <f>G329</f>
        <v>110</v>
      </c>
    </row>
    <row r="329" spans="1:7" ht="12.75">
      <c r="A329" s="3"/>
      <c r="B329" s="71"/>
      <c r="C329" s="77" t="s">
        <v>227</v>
      </c>
      <c r="D329" s="196" t="s">
        <v>119</v>
      </c>
      <c r="E329" s="252">
        <v>110</v>
      </c>
      <c r="F329" s="252"/>
      <c r="G329" s="252">
        <f>E329+F329</f>
        <v>110</v>
      </c>
    </row>
    <row r="330" spans="1:7" ht="12.75">
      <c r="A330" s="3"/>
      <c r="B330" s="86">
        <v>85228</v>
      </c>
      <c r="C330" s="58"/>
      <c r="D330" s="25" t="s">
        <v>131</v>
      </c>
      <c r="E330" s="222">
        <v>1411140</v>
      </c>
      <c r="F330" s="222">
        <f>SUM(F331:F335)</f>
        <v>0</v>
      </c>
      <c r="G330" s="222">
        <f>SUM(G331:G335)</f>
        <v>1411140</v>
      </c>
    </row>
    <row r="331" spans="1:7" ht="12.75">
      <c r="A331" s="3"/>
      <c r="B331" s="59"/>
      <c r="C331" s="36" t="s">
        <v>229</v>
      </c>
      <c r="D331" s="182" t="s">
        <v>100</v>
      </c>
      <c r="E331" s="160">
        <v>960000</v>
      </c>
      <c r="F331" s="160"/>
      <c r="G331" s="160">
        <f>E331+F331</f>
        <v>960000</v>
      </c>
    </row>
    <row r="332" spans="1:7" ht="12.75">
      <c r="A332" s="128"/>
      <c r="B332" s="62"/>
      <c r="C332" s="92">
        <v>2010</v>
      </c>
      <c r="D332" s="185" t="s">
        <v>270</v>
      </c>
      <c r="E332" s="93"/>
      <c r="F332" s="93"/>
      <c r="G332" s="93"/>
    </row>
    <row r="333" spans="1:7" ht="12.75">
      <c r="A333" s="128"/>
      <c r="B333" s="62"/>
      <c r="C333" s="62"/>
      <c r="D333" s="185" t="s">
        <v>271</v>
      </c>
      <c r="E333" s="215">
        <v>450000</v>
      </c>
      <c r="F333" s="215"/>
      <c r="G333" s="215">
        <f>E333+F333</f>
        <v>450000</v>
      </c>
    </row>
    <row r="334" spans="1:7" ht="12.75">
      <c r="A334" s="128"/>
      <c r="B334" s="62"/>
      <c r="C334" s="92">
        <v>2360</v>
      </c>
      <c r="D334" s="182" t="s">
        <v>266</v>
      </c>
      <c r="E334" s="215">
        <v>1140</v>
      </c>
      <c r="F334" s="215"/>
      <c r="G334" s="215">
        <f>E334+F334</f>
        <v>1140</v>
      </c>
    </row>
    <row r="335" spans="1:7" ht="12.75">
      <c r="A335" s="128"/>
      <c r="B335" s="66"/>
      <c r="C335" s="155"/>
      <c r="D335" s="183" t="s">
        <v>267</v>
      </c>
      <c r="E335" s="247"/>
      <c r="F335" s="247"/>
      <c r="G335" s="247"/>
    </row>
    <row r="336" spans="1:7" ht="12.75">
      <c r="A336" s="3"/>
      <c r="B336" s="86">
        <v>85231</v>
      </c>
      <c r="C336" s="58"/>
      <c r="D336" s="25" t="s">
        <v>200</v>
      </c>
      <c r="E336" s="222">
        <v>40000</v>
      </c>
      <c r="F336" s="222">
        <f>F338</f>
        <v>0</v>
      </c>
      <c r="G336" s="222">
        <f>G338</f>
        <v>40000</v>
      </c>
    </row>
    <row r="337" spans="1:7" ht="12.75" customHeight="1">
      <c r="A337" s="125"/>
      <c r="B337" s="60"/>
      <c r="C337" s="40">
        <v>2110</v>
      </c>
      <c r="D337" s="173" t="s">
        <v>272</v>
      </c>
      <c r="E337" s="53"/>
      <c r="F337" s="53"/>
      <c r="G337" s="53"/>
    </row>
    <row r="338" spans="1:7" ht="12.75">
      <c r="A338" s="125"/>
      <c r="B338" s="156"/>
      <c r="C338" s="56"/>
      <c r="D338" s="174" t="s">
        <v>273</v>
      </c>
      <c r="E338" s="247">
        <v>40000</v>
      </c>
      <c r="F338" s="247"/>
      <c r="G338" s="247">
        <f>E338+F338</f>
        <v>40000</v>
      </c>
    </row>
    <row r="339" spans="1:7" ht="12.75">
      <c r="A339" s="3"/>
      <c r="B339" s="86">
        <v>85278</v>
      </c>
      <c r="C339" s="58"/>
      <c r="D339" s="25" t="s">
        <v>222</v>
      </c>
      <c r="E339" s="222">
        <v>10487</v>
      </c>
      <c r="F339" s="222">
        <f>F341</f>
        <v>0</v>
      </c>
      <c r="G339" s="222">
        <f>G341</f>
        <v>10487</v>
      </c>
    </row>
    <row r="340" spans="1:7" ht="12.75" customHeight="1">
      <c r="A340" s="125"/>
      <c r="B340" s="60"/>
      <c r="C340" s="40">
        <v>2010</v>
      </c>
      <c r="D340" s="185" t="s">
        <v>270</v>
      </c>
      <c r="E340" s="53"/>
      <c r="F340" s="53"/>
      <c r="G340" s="53"/>
    </row>
    <row r="341" spans="1:7" ht="12.75">
      <c r="A341" s="125"/>
      <c r="B341" s="60"/>
      <c r="C341" s="40"/>
      <c r="D341" s="185" t="s">
        <v>271</v>
      </c>
      <c r="E341" s="215">
        <v>10487</v>
      </c>
      <c r="F341" s="215"/>
      <c r="G341" s="215">
        <f>E341+F341</f>
        <v>10487</v>
      </c>
    </row>
    <row r="342" spans="1:7" ht="12.75">
      <c r="A342" s="3"/>
      <c r="B342" s="71">
        <v>85295</v>
      </c>
      <c r="C342" s="72"/>
      <c r="D342" s="181" t="s">
        <v>66</v>
      </c>
      <c r="E342" s="220">
        <v>0</v>
      </c>
      <c r="F342" s="220">
        <f>SUM(F346:F349)</f>
        <v>588473</v>
      </c>
      <c r="G342" s="220">
        <f>SUM(G346:G349)</f>
        <v>588473</v>
      </c>
    </row>
    <row r="343" spans="1:7" ht="12.75" hidden="1">
      <c r="A343" s="3"/>
      <c r="B343" s="59"/>
      <c r="C343" s="92">
        <v>2010</v>
      </c>
      <c r="D343" s="185" t="s">
        <v>126</v>
      </c>
      <c r="E343" s="250"/>
      <c r="F343" s="250"/>
      <c r="G343" s="250"/>
    </row>
    <row r="344" spans="1:7" ht="12.75" hidden="1">
      <c r="A344" s="3"/>
      <c r="B344" s="59"/>
      <c r="C344" s="62"/>
      <c r="D344" s="185" t="s">
        <v>127</v>
      </c>
      <c r="E344" s="250"/>
      <c r="F344" s="250"/>
      <c r="G344" s="250"/>
    </row>
    <row r="345" spans="1:7" ht="12.75" hidden="1">
      <c r="A345" s="3"/>
      <c r="B345" s="59"/>
      <c r="C345" s="75"/>
      <c r="D345" s="185" t="s">
        <v>128</v>
      </c>
      <c r="E345" s="160"/>
      <c r="F345" s="160"/>
      <c r="G345" s="160"/>
    </row>
    <row r="346" spans="1:7" ht="12.75">
      <c r="A346" s="3"/>
      <c r="B346" s="59"/>
      <c r="C346" s="75">
        <v>2030</v>
      </c>
      <c r="D346" s="185" t="s">
        <v>164</v>
      </c>
      <c r="E346" s="160"/>
      <c r="F346" s="160"/>
      <c r="G346" s="160"/>
    </row>
    <row r="347" spans="1:7" ht="12.75">
      <c r="A347" s="3"/>
      <c r="B347" s="59"/>
      <c r="C347" s="75"/>
      <c r="D347" s="185" t="s">
        <v>165</v>
      </c>
      <c r="E347" s="160">
        <v>0</v>
      </c>
      <c r="F347" s="160">
        <v>534473</v>
      </c>
      <c r="G347" s="160">
        <f>F347+E347</f>
        <v>534473</v>
      </c>
    </row>
    <row r="348" spans="1:7" ht="12.75">
      <c r="A348" s="3"/>
      <c r="B348" s="59"/>
      <c r="C348" s="40">
        <v>2120</v>
      </c>
      <c r="D348" s="173" t="s">
        <v>343</v>
      </c>
      <c r="E348" s="160"/>
      <c r="F348" s="160"/>
      <c r="G348" s="160"/>
    </row>
    <row r="349" spans="1:7" ht="13.5" thickBot="1">
      <c r="A349" s="3"/>
      <c r="B349" s="59"/>
      <c r="C349" s="40"/>
      <c r="D349" s="173" t="s">
        <v>344</v>
      </c>
      <c r="E349" s="160"/>
      <c r="F349" s="160">
        <v>54000</v>
      </c>
      <c r="G349" s="160">
        <f>F349+E349</f>
        <v>54000</v>
      </c>
    </row>
    <row r="350" spans="1:7" ht="12.75" hidden="1">
      <c r="A350" s="3"/>
      <c r="B350" s="59"/>
      <c r="C350" s="36">
        <v>2130</v>
      </c>
      <c r="D350" s="173" t="s">
        <v>68</v>
      </c>
      <c r="E350" s="250"/>
      <c r="F350" s="250"/>
      <c r="G350" s="250"/>
    </row>
    <row r="351" spans="1:7" ht="13.5" hidden="1" thickBot="1">
      <c r="A351" s="6"/>
      <c r="B351" s="111"/>
      <c r="C351" s="35"/>
      <c r="D351" s="179" t="s">
        <v>67</v>
      </c>
      <c r="E351" s="218"/>
      <c r="F351" s="218"/>
      <c r="G351" s="218"/>
    </row>
    <row r="352" spans="1:7" ht="12.75" hidden="1">
      <c r="A352" s="3"/>
      <c r="B352" s="59"/>
      <c r="C352" s="36">
        <v>2440</v>
      </c>
      <c r="D352" s="182" t="s">
        <v>166</v>
      </c>
      <c r="E352" s="254"/>
      <c r="F352" s="254"/>
      <c r="G352" s="254"/>
    </row>
    <row r="353" spans="1:7" ht="13.5" hidden="1" thickBot="1">
      <c r="A353" s="6"/>
      <c r="B353" s="111"/>
      <c r="C353" s="35"/>
      <c r="D353" s="177" t="s">
        <v>167</v>
      </c>
      <c r="E353" s="218"/>
      <c r="F353" s="218"/>
      <c r="G353" s="218"/>
    </row>
    <row r="354" spans="1:7" ht="12.75">
      <c r="A354" s="123">
        <v>853</v>
      </c>
      <c r="B354" s="210"/>
      <c r="C354" s="210"/>
      <c r="D354" s="171" t="s">
        <v>276</v>
      </c>
      <c r="E354" s="79">
        <v>2255925</v>
      </c>
      <c r="F354" s="79">
        <f>F355+F360+F363+F368+F378+F374</f>
        <v>0</v>
      </c>
      <c r="G354" s="79">
        <f>G355+G360+G363+G368+G378+G374</f>
        <v>2255925</v>
      </c>
    </row>
    <row r="355" spans="1:7" ht="12.75">
      <c r="A355" s="3"/>
      <c r="B355" s="86">
        <v>85305</v>
      </c>
      <c r="C355" s="58"/>
      <c r="D355" s="25" t="s">
        <v>48</v>
      </c>
      <c r="E355" s="222">
        <v>1328643</v>
      </c>
      <c r="F355" s="222">
        <f>SUM(F356:F359)</f>
        <v>0</v>
      </c>
      <c r="G355" s="222">
        <f>SUM(G356:G359)</f>
        <v>1328643</v>
      </c>
    </row>
    <row r="356" spans="1:7" ht="12.75">
      <c r="A356" s="3"/>
      <c r="B356" s="31"/>
      <c r="C356" s="36" t="s">
        <v>229</v>
      </c>
      <c r="D356" s="182" t="s">
        <v>100</v>
      </c>
      <c r="E356" s="160">
        <v>1147977</v>
      </c>
      <c r="F356" s="160"/>
      <c r="G356" s="160">
        <f>E356+F356</f>
        <v>1147977</v>
      </c>
    </row>
    <row r="357" spans="1:7" ht="12.75">
      <c r="A357" s="3"/>
      <c r="B357" s="31"/>
      <c r="C357" s="36" t="s">
        <v>227</v>
      </c>
      <c r="D357" s="182" t="s">
        <v>119</v>
      </c>
      <c r="E357" s="160">
        <v>75666</v>
      </c>
      <c r="F357" s="160"/>
      <c r="G357" s="160">
        <f>E357+F357</f>
        <v>75666</v>
      </c>
    </row>
    <row r="358" spans="1:7" ht="12.75">
      <c r="A358" s="3"/>
      <c r="B358" s="31"/>
      <c r="C358" s="36">
        <v>2310</v>
      </c>
      <c r="D358" s="182" t="s">
        <v>327</v>
      </c>
      <c r="E358" s="160">
        <v>105000</v>
      </c>
      <c r="F358" s="160"/>
      <c r="G358" s="160">
        <f>E358+F358</f>
        <v>105000</v>
      </c>
    </row>
    <row r="359" spans="1:7" s="488" customFormat="1" ht="12.75">
      <c r="A359" s="330"/>
      <c r="B359" s="55"/>
      <c r="C359" s="70"/>
      <c r="D359" s="183" t="s">
        <v>197</v>
      </c>
      <c r="E359" s="159"/>
      <c r="F359" s="159"/>
      <c r="G359" s="159"/>
    </row>
    <row r="360" spans="1:7" ht="12.75">
      <c r="A360" s="3"/>
      <c r="B360" s="86">
        <v>85321</v>
      </c>
      <c r="C360" s="58"/>
      <c r="D360" s="25" t="s">
        <v>149</v>
      </c>
      <c r="E360" s="222">
        <v>674300</v>
      </c>
      <c r="F360" s="222">
        <f>F362</f>
        <v>0</v>
      </c>
      <c r="G360" s="222">
        <f>G362</f>
        <v>674300</v>
      </c>
    </row>
    <row r="361" spans="1:7" ht="12.75" customHeight="1">
      <c r="A361" s="125"/>
      <c r="B361" s="60"/>
      <c r="C361" s="40">
        <v>2110</v>
      </c>
      <c r="D361" s="173" t="s">
        <v>272</v>
      </c>
      <c r="E361" s="53"/>
      <c r="F361" s="53"/>
      <c r="G361" s="53"/>
    </row>
    <row r="362" spans="1:7" ht="12.75">
      <c r="A362" s="125"/>
      <c r="B362" s="156"/>
      <c r="C362" s="56"/>
      <c r="D362" s="174" t="s">
        <v>273</v>
      </c>
      <c r="E362" s="247">
        <v>674300</v>
      </c>
      <c r="F362" s="247"/>
      <c r="G362" s="247">
        <f>E362+F362</f>
        <v>674300</v>
      </c>
    </row>
    <row r="363" spans="1:7" ht="12.75">
      <c r="A363" s="3"/>
      <c r="B363" s="66">
        <v>85324</v>
      </c>
      <c r="C363" s="66"/>
      <c r="D363" s="184" t="s">
        <v>144</v>
      </c>
      <c r="E363" s="222">
        <v>200000</v>
      </c>
      <c r="F363" s="222">
        <f>SUM(F364:F367)</f>
        <v>0</v>
      </c>
      <c r="G363" s="222">
        <f>SUM(G364:G367)</f>
        <v>200000</v>
      </c>
    </row>
    <row r="364" spans="1:7" ht="12.75">
      <c r="A364" s="3"/>
      <c r="B364" s="62"/>
      <c r="C364" s="75">
        <v>2360</v>
      </c>
      <c r="D364" s="173" t="s">
        <v>266</v>
      </c>
      <c r="E364" s="160"/>
      <c r="F364" s="160"/>
      <c r="G364" s="160"/>
    </row>
    <row r="365" spans="1:7" ht="12.75">
      <c r="A365" s="330"/>
      <c r="B365" s="66"/>
      <c r="C365" s="97"/>
      <c r="D365" s="174" t="s">
        <v>281</v>
      </c>
      <c r="E365" s="159">
        <v>200000</v>
      </c>
      <c r="F365" s="159"/>
      <c r="G365" s="159">
        <f>E365+F365</f>
        <v>200000</v>
      </c>
    </row>
    <row r="366" spans="1:7" ht="12.75" hidden="1">
      <c r="A366" s="3"/>
      <c r="B366" s="62"/>
      <c r="C366" s="75">
        <v>2440</v>
      </c>
      <c r="D366" s="173" t="s">
        <v>220</v>
      </c>
      <c r="E366" s="160"/>
      <c r="F366" s="160"/>
      <c r="G366" s="160"/>
    </row>
    <row r="367" spans="1:7" ht="12.75" hidden="1">
      <c r="A367" s="3"/>
      <c r="B367" s="62"/>
      <c r="C367" s="75"/>
      <c r="D367" s="173" t="s">
        <v>221</v>
      </c>
      <c r="E367" s="160"/>
      <c r="F367" s="160"/>
      <c r="G367" s="160"/>
    </row>
    <row r="368" spans="1:7" ht="12.75">
      <c r="A368" s="3"/>
      <c r="B368" s="71">
        <v>85334</v>
      </c>
      <c r="C368" s="51"/>
      <c r="D368" s="180" t="s">
        <v>188</v>
      </c>
      <c r="E368" s="220">
        <v>12483</v>
      </c>
      <c r="F368" s="220">
        <f>F373</f>
        <v>0</v>
      </c>
      <c r="G368" s="220">
        <f>G373</f>
        <v>12483</v>
      </c>
    </row>
    <row r="369" spans="1:7" ht="12.75" hidden="1">
      <c r="A369" s="3"/>
      <c r="B369" s="59"/>
      <c r="C369" s="75">
        <v>203</v>
      </c>
      <c r="D369" s="185" t="s">
        <v>164</v>
      </c>
      <c r="E369" s="160"/>
      <c r="F369" s="160"/>
      <c r="G369" s="160"/>
    </row>
    <row r="370" spans="1:7" ht="12.75" hidden="1">
      <c r="A370" s="3"/>
      <c r="B370" s="59"/>
      <c r="C370" s="75"/>
      <c r="D370" s="185" t="s">
        <v>165</v>
      </c>
      <c r="E370" s="160" t="e">
        <v>#REF!</v>
      </c>
      <c r="F370" s="160" t="e">
        <f>SUM(#REF!)</f>
        <v>#REF!</v>
      </c>
      <c r="G370" s="160" t="e">
        <f>SUM(#REF!)</f>
        <v>#REF!</v>
      </c>
    </row>
    <row r="371" spans="1:7" ht="15">
      <c r="A371" s="3"/>
      <c r="B371" s="59"/>
      <c r="C371" s="40">
        <v>2110</v>
      </c>
      <c r="D371" s="173" t="s">
        <v>59</v>
      </c>
      <c r="E371" s="245"/>
      <c r="F371" s="245"/>
      <c r="G371" s="245"/>
    </row>
    <row r="372" spans="1:7" ht="15">
      <c r="A372" s="3"/>
      <c r="B372" s="59"/>
      <c r="C372" s="40"/>
      <c r="D372" s="173" t="s">
        <v>61</v>
      </c>
      <c r="E372" s="245"/>
      <c r="F372" s="245"/>
      <c r="G372" s="245"/>
    </row>
    <row r="373" spans="1:7" ht="12.75">
      <c r="A373" s="3"/>
      <c r="B373" s="86"/>
      <c r="C373" s="56"/>
      <c r="D373" s="174" t="s">
        <v>60</v>
      </c>
      <c r="E373" s="159">
        <v>12483</v>
      </c>
      <c r="F373" s="159"/>
      <c r="G373" s="159">
        <f>E373+F373</f>
        <v>12483</v>
      </c>
    </row>
    <row r="374" spans="1:7" ht="12.75" hidden="1">
      <c r="A374" s="3"/>
      <c r="B374" s="86">
        <v>85378</v>
      </c>
      <c r="C374" s="66"/>
      <c r="D374" s="184" t="s">
        <v>222</v>
      </c>
      <c r="E374" s="222">
        <v>0</v>
      </c>
      <c r="F374" s="222">
        <f>F377</f>
        <v>0</v>
      </c>
      <c r="G374" s="222">
        <f>G377</f>
        <v>0</v>
      </c>
    </row>
    <row r="375" spans="1:7" ht="12.75" hidden="1">
      <c r="A375" s="3"/>
      <c r="B375" s="59"/>
      <c r="C375" s="92">
        <v>2010</v>
      </c>
      <c r="D375" s="185" t="s">
        <v>126</v>
      </c>
      <c r="E375" s="250"/>
      <c r="F375" s="250"/>
      <c r="G375" s="250"/>
    </row>
    <row r="376" spans="1:7" ht="12.75" hidden="1">
      <c r="A376" s="3"/>
      <c r="B376" s="59"/>
      <c r="C376" s="62"/>
      <c r="D376" s="185" t="s">
        <v>127</v>
      </c>
      <c r="E376" s="250"/>
      <c r="F376" s="250"/>
      <c r="G376" s="250"/>
    </row>
    <row r="377" spans="1:7" ht="12.75" hidden="1">
      <c r="A377" s="3"/>
      <c r="B377" s="86"/>
      <c r="C377" s="97"/>
      <c r="D377" s="187" t="s">
        <v>128</v>
      </c>
      <c r="E377" s="159"/>
      <c r="F377" s="159"/>
      <c r="G377" s="159"/>
    </row>
    <row r="378" spans="1:7" ht="12.75">
      <c r="A378" s="3"/>
      <c r="B378" s="71">
        <v>85395</v>
      </c>
      <c r="C378" s="72"/>
      <c r="D378" s="181" t="s">
        <v>66</v>
      </c>
      <c r="E378" s="220">
        <v>40499</v>
      </c>
      <c r="F378" s="220">
        <f>SUM(F379:F389)</f>
        <v>0</v>
      </c>
      <c r="G378" s="220">
        <f>SUM(G379:G389)</f>
        <v>40499</v>
      </c>
    </row>
    <row r="379" spans="1:7" ht="13.5" thickBot="1">
      <c r="A379" s="3"/>
      <c r="B379" s="59"/>
      <c r="C379" s="92" t="s">
        <v>227</v>
      </c>
      <c r="D379" s="182" t="s">
        <v>119</v>
      </c>
      <c r="E379" s="254">
        <v>40499</v>
      </c>
      <c r="F379" s="254"/>
      <c r="G379" s="254">
        <f>E379+F379</f>
        <v>40499</v>
      </c>
    </row>
    <row r="380" spans="1:7" ht="13.5" hidden="1" thickBot="1">
      <c r="A380" s="3"/>
      <c r="B380" s="59"/>
      <c r="C380" s="92">
        <v>2010</v>
      </c>
      <c r="D380" s="185" t="s">
        <v>126</v>
      </c>
      <c r="E380" s="250"/>
      <c r="F380" s="250"/>
      <c r="G380" s="250"/>
    </row>
    <row r="381" spans="1:7" ht="13.5" hidden="1" thickBot="1">
      <c r="A381" s="3"/>
      <c r="B381" s="59"/>
      <c r="C381" s="62"/>
      <c r="D381" s="185" t="s">
        <v>127</v>
      </c>
      <c r="E381" s="250"/>
      <c r="F381" s="250"/>
      <c r="G381" s="250"/>
    </row>
    <row r="382" spans="1:7" ht="13.5" hidden="1" thickBot="1">
      <c r="A382" s="3"/>
      <c r="B382" s="59"/>
      <c r="C382" s="75"/>
      <c r="D382" s="185" t="s">
        <v>128</v>
      </c>
      <c r="E382" s="160"/>
      <c r="F382" s="160"/>
      <c r="G382" s="160"/>
    </row>
    <row r="383" spans="1:7" ht="13.5" hidden="1" thickBot="1">
      <c r="A383" s="3"/>
      <c r="B383" s="59"/>
      <c r="C383" s="75">
        <v>2030</v>
      </c>
      <c r="D383" s="185" t="s">
        <v>164</v>
      </c>
      <c r="E383" s="160"/>
      <c r="F383" s="160"/>
      <c r="G383" s="160"/>
    </row>
    <row r="384" spans="1:7" ht="13.5" hidden="1" thickBot="1">
      <c r="A384" s="3"/>
      <c r="B384" s="59"/>
      <c r="C384" s="75"/>
      <c r="D384" s="185" t="s">
        <v>165</v>
      </c>
      <c r="E384" s="160"/>
      <c r="F384" s="160"/>
      <c r="G384" s="160"/>
    </row>
    <row r="385" spans="1:7" ht="13.5" hidden="1" thickBot="1">
      <c r="A385" s="3"/>
      <c r="B385" s="59"/>
      <c r="C385" s="40">
        <v>2120</v>
      </c>
      <c r="D385" s="173" t="s">
        <v>59</v>
      </c>
      <c r="E385" s="160"/>
      <c r="F385" s="160"/>
      <c r="G385" s="160"/>
    </row>
    <row r="386" spans="1:7" ht="13.5" hidden="1" thickBot="1">
      <c r="A386" s="3"/>
      <c r="B386" s="59"/>
      <c r="C386" s="40"/>
      <c r="D386" s="173" t="s">
        <v>147</v>
      </c>
      <c r="E386" s="160"/>
      <c r="F386" s="160"/>
      <c r="G386" s="160"/>
    </row>
    <row r="387" spans="1:7" ht="13.5" hidden="1" thickBot="1">
      <c r="A387" s="3"/>
      <c r="B387" s="59"/>
      <c r="C387" s="40"/>
      <c r="D387" s="173" t="s">
        <v>125</v>
      </c>
      <c r="E387" s="160"/>
      <c r="F387" s="160"/>
      <c r="G387" s="160"/>
    </row>
    <row r="388" spans="1:7" ht="13.5" hidden="1" thickBot="1">
      <c r="A388" s="3"/>
      <c r="B388" s="59"/>
      <c r="C388" s="36">
        <v>2130</v>
      </c>
      <c r="D388" s="173" t="s">
        <v>68</v>
      </c>
      <c r="E388" s="250"/>
      <c r="F388" s="250"/>
      <c r="G388" s="250"/>
    </row>
    <row r="389" spans="1:7" ht="13.5" hidden="1" thickBot="1">
      <c r="A389" s="6"/>
      <c r="B389" s="111"/>
      <c r="C389" s="35"/>
      <c r="D389" s="179" t="s">
        <v>67</v>
      </c>
      <c r="E389" s="218"/>
      <c r="F389" s="218"/>
      <c r="G389" s="218"/>
    </row>
    <row r="390" spans="1:7" ht="13.5" hidden="1" thickBot="1">
      <c r="A390" s="3"/>
      <c r="B390" s="59"/>
      <c r="C390" s="36">
        <v>2440</v>
      </c>
      <c r="D390" s="182" t="s">
        <v>166</v>
      </c>
      <c r="E390" s="254"/>
      <c r="F390" s="254"/>
      <c r="G390" s="254"/>
    </row>
    <row r="391" spans="1:7" ht="13.5" hidden="1" thickBot="1">
      <c r="A391" s="6"/>
      <c r="B391" s="111"/>
      <c r="C391" s="35"/>
      <c r="D391" s="177" t="s">
        <v>167</v>
      </c>
      <c r="E391" s="218"/>
      <c r="F391" s="218"/>
      <c r="G391" s="218"/>
    </row>
    <row r="392" spans="1:7" ht="12.75">
      <c r="A392" s="123">
        <v>854</v>
      </c>
      <c r="B392" s="210"/>
      <c r="C392" s="210"/>
      <c r="D392" s="171" t="s">
        <v>52</v>
      </c>
      <c r="E392" s="79">
        <v>49368</v>
      </c>
      <c r="F392" s="79">
        <f>+F393+F396+F399+F401+F404</f>
        <v>0</v>
      </c>
      <c r="G392" s="79">
        <f>+G393+G396+G399+G401+G404</f>
        <v>49368</v>
      </c>
    </row>
    <row r="393" spans="1:7" ht="12.75">
      <c r="A393" s="125"/>
      <c r="B393" s="66">
        <v>85403</v>
      </c>
      <c r="C393" s="70"/>
      <c r="D393" s="25" t="s">
        <v>7</v>
      </c>
      <c r="E393" s="78">
        <v>500</v>
      </c>
      <c r="F393" s="78">
        <f>SUM(F394:F394)</f>
        <v>0</v>
      </c>
      <c r="G393" s="78">
        <f>SUM(G394:G394)</f>
        <v>500</v>
      </c>
    </row>
    <row r="394" spans="1:7" ht="12.75">
      <c r="A394" s="3"/>
      <c r="B394" s="59"/>
      <c r="C394" s="36" t="s">
        <v>227</v>
      </c>
      <c r="D394" s="182" t="s">
        <v>119</v>
      </c>
      <c r="E394" s="160">
        <v>500</v>
      </c>
      <c r="F394" s="160"/>
      <c r="G394" s="160">
        <f>E394+F394</f>
        <v>500</v>
      </c>
    </row>
    <row r="395" spans="1:7" ht="12.75">
      <c r="A395" s="3"/>
      <c r="B395" s="107">
        <v>85406</v>
      </c>
      <c r="C395" s="112"/>
      <c r="D395" s="199" t="s">
        <v>136</v>
      </c>
      <c r="E395" s="253"/>
      <c r="F395" s="253"/>
      <c r="G395" s="253"/>
    </row>
    <row r="396" spans="1:7" ht="12.75">
      <c r="A396" s="3"/>
      <c r="B396" s="86"/>
      <c r="C396" s="70"/>
      <c r="D396" s="25" t="s">
        <v>137</v>
      </c>
      <c r="E396" s="78">
        <v>1500</v>
      </c>
      <c r="F396" s="78">
        <f>SUM(F397:F398)</f>
        <v>0</v>
      </c>
      <c r="G396" s="78">
        <f>SUM(G397:G398)</f>
        <v>1500</v>
      </c>
    </row>
    <row r="397" spans="1:7" ht="12.75" hidden="1">
      <c r="A397" s="3"/>
      <c r="B397" s="59"/>
      <c r="C397" s="36" t="s">
        <v>225</v>
      </c>
      <c r="D397" s="182" t="s">
        <v>98</v>
      </c>
      <c r="E397" s="160"/>
      <c r="F397" s="160"/>
      <c r="G397" s="160"/>
    </row>
    <row r="398" spans="1:7" ht="12.75">
      <c r="A398" s="3"/>
      <c r="B398" s="86"/>
      <c r="C398" s="97" t="s">
        <v>227</v>
      </c>
      <c r="D398" s="183" t="s">
        <v>119</v>
      </c>
      <c r="E398" s="159">
        <v>1500</v>
      </c>
      <c r="F398" s="159"/>
      <c r="G398" s="159">
        <f>E398+F398</f>
        <v>1500</v>
      </c>
    </row>
    <row r="399" spans="1:7" ht="12.75">
      <c r="A399" s="3"/>
      <c r="B399" s="71">
        <v>85407</v>
      </c>
      <c r="C399" s="51"/>
      <c r="D399" s="180" t="s">
        <v>138</v>
      </c>
      <c r="E399" s="54">
        <v>100</v>
      </c>
      <c r="F399" s="54">
        <f>SUM(F400:F400)</f>
        <v>0</v>
      </c>
      <c r="G399" s="54">
        <f>SUM(G400:G400)</f>
        <v>100</v>
      </c>
    </row>
    <row r="400" spans="1:7" ht="12.75">
      <c r="A400" s="3"/>
      <c r="B400" s="86"/>
      <c r="C400" s="97" t="s">
        <v>227</v>
      </c>
      <c r="D400" s="183" t="s">
        <v>119</v>
      </c>
      <c r="E400" s="159">
        <v>100</v>
      </c>
      <c r="F400" s="159"/>
      <c r="G400" s="159">
        <f>E400+F400</f>
        <v>100</v>
      </c>
    </row>
    <row r="401" spans="1:7" ht="12.75">
      <c r="A401" s="3"/>
      <c r="B401" s="71">
        <v>85410</v>
      </c>
      <c r="C401" s="51"/>
      <c r="D401" s="180" t="s">
        <v>139</v>
      </c>
      <c r="E401" s="54">
        <v>120</v>
      </c>
      <c r="F401" s="54">
        <f>SUM(F402:F403)</f>
        <v>0</v>
      </c>
      <c r="G401" s="54">
        <f>SUM(G402:G403)</f>
        <v>120</v>
      </c>
    </row>
    <row r="402" spans="1:7" ht="12.75">
      <c r="A402" s="3"/>
      <c r="B402" s="59"/>
      <c r="C402" s="36" t="s">
        <v>225</v>
      </c>
      <c r="D402" s="182" t="s">
        <v>98</v>
      </c>
      <c r="E402" s="160">
        <v>50</v>
      </c>
      <c r="F402" s="160"/>
      <c r="G402" s="160">
        <f>E402+F402</f>
        <v>50</v>
      </c>
    </row>
    <row r="403" spans="1:7" ht="12.75">
      <c r="A403" s="3"/>
      <c r="B403" s="86"/>
      <c r="C403" s="97" t="s">
        <v>227</v>
      </c>
      <c r="D403" s="183" t="s">
        <v>119</v>
      </c>
      <c r="E403" s="159">
        <v>70</v>
      </c>
      <c r="F403" s="159"/>
      <c r="G403" s="159">
        <f>E403+F403</f>
        <v>70</v>
      </c>
    </row>
    <row r="404" spans="1:7" ht="12.75">
      <c r="A404" s="3"/>
      <c r="B404" s="86">
        <v>85415</v>
      </c>
      <c r="C404" s="58"/>
      <c r="D404" s="25" t="s">
        <v>24</v>
      </c>
      <c r="E404" s="222">
        <v>47148</v>
      </c>
      <c r="F404" s="222">
        <f>F405</f>
        <v>0</v>
      </c>
      <c r="G404" s="222">
        <f>G405</f>
        <v>47148</v>
      </c>
    </row>
    <row r="405" spans="1:7" ht="13.5" thickBot="1">
      <c r="A405" s="6"/>
      <c r="B405" s="32"/>
      <c r="C405" s="38">
        <v>2130</v>
      </c>
      <c r="D405" s="179" t="s">
        <v>286</v>
      </c>
      <c r="E405" s="162">
        <v>47148</v>
      </c>
      <c r="F405" s="218"/>
      <c r="G405" s="162">
        <f>E405+F405</f>
        <v>47148</v>
      </c>
    </row>
    <row r="406" spans="1:7" ht="12.75">
      <c r="A406" s="124">
        <v>900</v>
      </c>
      <c r="B406" s="80"/>
      <c r="C406" s="80"/>
      <c r="D406" s="178" t="s">
        <v>40</v>
      </c>
      <c r="E406" s="81">
        <v>9145534</v>
      </c>
      <c r="F406" s="81">
        <f>F416+F421+F425+F431+F438+F436+F433</f>
        <v>590823</v>
      </c>
      <c r="G406" s="81">
        <f>G416+G421+G425+G431+G438+G436+G433</f>
        <v>9736357</v>
      </c>
    </row>
    <row r="407" spans="1:7" ht="12.75" hidden="1">
      <c r="A407" s="126"/>
      <c r="B407" s="66">
        <v>90001</v>
      </c>
      <c r="C407" s="66"/>
      <c r="D407" s="184" t="s">
        <v>4</v>
      </c>
      <c r="E407" s="233">
        <v>0</v>
      </c>
      <c r="F407" s="233">
        <f>F410</f>
        <v>0</v>
      </c>
      <c r="G407" s="233">
        <f>G410</f>
        <v>0</v>
      </c>
    </row>
    <row r="408" spans="1:7" ht="12.75" hidden="1">
      <c r="A408" s="126"/>
      <c r="B408" s="208"/>
      <c r="C408" s="75">
        <v>633</v>
      </c>
      <c r="D408" s="197" t="s">
        <v>49</v>
      </c>
      <c r="E408" s="215"/>
      <c r="F408" s="215"/>
      <c r="G408" s="215"/>
    </row>
    <row r="409" spans="1:7" ht="12.75" hidden="1">
      <c r="A409" s="126"/>
      <c r="B409" s="208"/>
      <c r="C409" s="75"/>
      <c r="D409" s="197" t="s">
        <v>21</v>
      </c>
      <c r="E409" s="215"/>
      <c r="F409" s="215"/>
      <c r="G409" s="215"/>
    </row>
    <row r="410" spans="1:7" ht="12.75" hidden="1">
      <c r="A410" s="126"/>
      <c r="B410" s="166"/>
      <c r="C410" s="150"/>
      <c r="D410" s="198" t="s">
        <v>22</v>
      </c>
      <c r="E410" s="247">
        <v>0</v>
      </c>
      <c r="F410" s="247">
        <v>0</v>
      </c>
      <c r="G410" s="247">
        <v>0</v>
      </c>
    </row>
    <row r="411" spans="1:7" ht="12.75" hidden="1">
      <c r="A411" s="126"/>
      <c r="B411" s="66">
        <v>90002</v>
      </c>
      <c r="C411" s="66"/>
      <c r="D411" s="184" t="s">
        <v>3</v>
      </c>
      <c r="E411" s="233">
        <v>0</v>
      </c>
      <c r="F411" s="233">
        <f>SUM(F412:F414)</f>
        <v>0</v>
      </c>
      <c r="G411" s="233">
        <f>SUM(G412:G414)</f>
        <v>0</v>
      </c>
    </row>
    <row r="412" spans="1:7" ht="12.75" hidden="1">
      <c r="A412" s="126"/>
      <c r="B412" s="92"/>
      <c r="C412" s="75" t="s">
        <v>45</v>
      </c>
      <c r="D412" s="185" t="s">
        <v>119</v>
      </c>
      <c r="E412" s="215">
        <v>0</v>
      </c>
      <c r="F412" s="215">
        <v>0</v>
      </c>
      <c r="G412" s="215">
        <v>0</v>
      </c>
    </row>
    <row r="413" spans="1:7" ht="12.75" hidden="1">
      <c r="A413" s="126"/>
      <c r="B413" s="60"/>
      <c r="C413" s="36">
        <v>242</v>
      </c>
      <c r="D413" s="182" t="s">
        <v>117</v>
      </c>
      <c r="E413" s="207"/>
      <c r="F413" s="207"/>
      <c r="G413" s="207"/>
    </row>
    <row r="414" spans="1:7" ht="12.75" hidden="1">
      <c r="A414" s="126"/>
      <c r="B414" s="60"/>
      <c r="C414" s="36"/>
      <c r="D414" s="182" t="s">
        <v>17</v>
      </c>
      <c r="E414" s="215">
        <v>0</v>
      </c>
      <c r="F414" s="215">
        <v>0</v>
      </c>
      <c r="G414" s="215">
        <v>0</v>
      </c>
    </row>
    <row r="415" spans="1:7" ht="12.75" hidden="1">
      <c r="A415" s="126"/>
      <c r="B415" s="156"/>
      <c r="C415" s="70"/>
      <c r="D415" s="183" t="s">
        <v>18</v>
      </c>
      <c r="E415" s="247"/>
      <c r="F415" s="247"/>
      <c r="G415" s="247"/>
    </row>
    <row r="416" spans="1:7" ht="12.75">
      <c r="A416" s="126"/>
      <c r="B416" s="71">
        <v>90001</v>
      </c>
      <c r="C416" s="51"/>
      <c r="D416" s="180" t="s">
        <v>4</v>
      </c>
      <c r="E416" s="54">
        <v>5754138</v>
      </c>
      <c r="F416" s="54">
        <f>SUM(F417:F420)</f>
        <v>0</v>
      </c>
      <c r="G416" s="54">
        <f>SUM(G417:G420)</f>
        <v>5754138</v>
      </c>
    </row>
    <row r="417" spans="1:7" ht="12.75" hidden="1">
      <c r="A417" s="126"/>
      <c r="B417" s="107"/>
      <c r="C417" s="112" t="s">
        <v>239</v>
      </c>
      <c r="D417" s="201" t="s">
        <v>210</v>
      </c>
      <c r="E417" s="292"/>
      <c r="F417" s="292"/>
      <c r="G417" s="292"/>
    </row>
    <row r="418" spans="1:7" ht="12.75">
      <c r="A418" s="126"/>
      <c r="B418" s="59"/>
      <c r="C418" s="36" t="s">
        <v>227</v>
      </c>
      <c r="D418" s="182" t="s">
        <v>119</v>
      </c>
      <c r="E418" s="160">
        <v>1941197</v>
      </c>
      <c r="F418" s="160"/>
      <c r="G418" s="160">
        <f>E418+F418</f>
        <v>1941197</v>
      </c>
    </row>
    <row r="419" spans="1:7" ht="12.75">
      <c r="A419" s="126"/>
      <c r="B419" s="59"/>
      <c r="C419" s="75">
        <v>6291</v>
      </c>
      <c r="D419" s="182" t="s">
        <v>173</v>
      </c>
      <c r="E419" s="160"/>
      <c r="F419" s="160"/>
      <c r="G419" s="160"/>
    </row>
    <row r="420" spans="1:7" ht="12.75">
      <c r="A420" s="126"/>
      <c r="B420" s="86"/>
      <c r="C420" s="97"/>
      <c r="D420" s="183" t="s">
        <v>174</v>
      </c>
      <c r="E420" s="159">
        <v>3812941</v>
      </c>
      <c r="F420" s="159"/>
      <c r="G420" s="159">
        <f>E420+F420</f>
        <v>3812941</v>
      </c>
    </row>
    <row r="421" spans="1:7" ht="12.75">
      <c r="A421" s="126"/>
      <c r="B421" s="86">
        <v>90002</v>
      </c>
      <c r="C421" s="97"/>
      <c r="D421" s="25" t="s">
        <v>3</v>
      </c>
      <c r="E421" s="222">
        <v>269506</v>
      </c>
      <c r="F421" s="222">
        <f>SUM(F422:F424)</f>
        <v>0</v>
      </c>
      <c r="G421" s="222">
        <f>SUM(G422:G424)</f>
        <v>269506</v>
      </c>
    </row>
    <row r="422" spans="1:7" ht="12.75">
      <c r="A422" s="126"/>
      <c r="B422" s="59"/>
      <c r="C422" s="36" t="s">
        <v>227</v>
      </c>
      <c r="D422" s="182" t="s">
        <v>119</v>
      </c>
      <c r="E422" s="160">
        <v>56835</v>
      </c>
      <c r="F422" s="160"/>
      <c r="G422" s="160">
        <f>SUM(E422:F422)</f>
        <v>56835</v>
      </c>
    </row>
    <row r="423" spans="1:7" ht="12.75">
      <c r="A423" s="126"/>
      <c r="B423" s="59"/>
      <c r="C423" s="75">
        <v>2370</v>
      </c>
      <c r="D423" s="182" t="s">
        <v>329</v>
      </c>
      <c r="E423" s="160">
        <v>212671</v>
      </c>
      <c r="F423" s="160"/>
      <c r="G423" s="160">
        <f>SUM(E423:F423)</f>
        <v>212671</v>
      </c>
    </row>
    <row r="424" spans="1:7" ht="12.75">
      <c r="A424" s="495"/>
      <c r="B424" s="86"/>
      <c r="C424" s="97"/>
      <c r="D424" s="183" t="s">
        <v>212</v>
      </c>
      <c r="E424" s="159"/>
      <c r="F424" s="159"/>
      <c r="G424" s="159"/>
    </row>
    <row r="425" spans="1:7" ht="12.75">
      <c r="A425" s="496"/>
      <c r="B425" s="72">
        <v>90004</v>
      </c>
      <c r="C425" s="114"/>
      <c r="D425" s="181" t="s">
        <v>140</v>
      </c>
      <c r="E425" s="214">
        <v>55571</v>
      </c>
      <c r="F425" s="214">
        <f>SUM(F426:F430)</f>
        <v>0</v>
      </c>
      <c r="G425" s="214">
        <f>SUM(G426:G430)</f>
        <v>55571</v>
      </c>
    </row>
    <row r="426" spans="1:7" ht="12.75">
      <c r="A426" s="3"/>
      <c r="B426" s="59"/>
      <c r="C426" s="36">
        <v>2380</v>
      </c>
      <c r="D426" s="182" t="s">
        <v>199</v>
      </c>
      <c r="E426" s="160">
        <v>10571</v>
      </c>
      <c r="F426" s="160"/>
      <c r="G426" s="160">
        <f>E426+F426</f>
        <v>10571</v>
      </c>
    </row>
    <row r="427" spans="1:7" ht="12.75">
      <c r="A427" s="3"/>
      <c r="B427" s="59"/>
      <c r="C427" s="36">
        <v>2440</v>
      </c>
      <c r="D427" s="182" t="s">
        <v>166</v>
      </c>
      <c r="E427" s="160"/>
      <c r="F427" s="160"/>
      <c r="G427" s="160"/>
    </row>
    <row r="428" spans="1:7" ht="12.75">
      <c r="A428" s="3"/>
      <c r="B428" s="59"/>
      <c r="C428" s="36"/>
      <c r="D428" s="182" t="s">
        <v>167</v>
      </c>
      <c r="E428" s="160">
        <v>20000</v>
      </c>
      <c r="F428" s="160"/>
      <c r="G428" s="160">
        <f>E428+F428</f>
        <v>20000</v>
      </c>
    </row>
    <row r="429" spans="1:7" ht="12.75">
      <c r="A429" s="3"/>
      <c r="B429" s="59"/>
      <c r="C429" s="223">
        <v>6260</v>
      </c>
      <c r="D429" s="182" t="s">
        <v>185</v>
      </c>
      <c r="E429" s="160"/>
      <c r="F429" s="160"/>
      <c r="G429" s="160"/>
    </row>
    <row r="430" spans="1:7" ht="12.75">
      <c r="A430" s="3"/>
      <c r="B430" s="86"/>
      <c r="C430" s="70"/>
      <c r="D430" s="183" t="s">
        <v>186</v>
      </c>
      <c r="E430" s="159">
        <v>25000</v>
      </c>
      <c r="F430" s="159"/>
      <c r="G430" s="159">
        <f>E430+F430</f>
        <v>25000</v>
      </c>
    </row>
    <row r="431" spans="1:7" ht="12.75">
      <c r="A431" s="3"/>
      <c r="B431" s="71">
        <v>90011</v>
      </c>
      <c r="C431" s="51"/>
      <c r="D431" s="180" t="s">
        <v>190</v>
      </c>
      <c r="E431" s="220">
        <v>86000</v>
      </c>
      <c r="F431" s="220">
        <f>F432</f>
        <v>0</v>
      </c>
      <c r="G431" s="220">
        <f>G432</f>
        <v>86000</v>
      </c>
    </row>
    <row r="432" spans="1:7" ht="12.75">
      <c r="A432" s="3"/>
      <c r="B432" s="71"/>
      <c r="C432" s="77" t="s">
        <v>230</v>
      </c>
      <c r="D432" s="196" t="s">
        <v>56</v>
      </c>
      <c r="E432" s="252">
        <v>86000</v>
      </c>
      <c r="F432" s="252"/>
      <c r="G432" s="252">
        <f>SUM(E432:F432)</f>
        <v>86000</v>
      </c>
    </row>
    <row r="433" spans="1:7" ht="12.75">
      <c r="A433" s="3"/>
      <c r="B433" s="86">
        <v>90015</v>
      </c>
      <c r="C433" s="58"/>
      <c r="D433" s="25" t="s">
        <v>168</v>
      </c>
      <c r="E433" s="78">
        <v>2561280</v>
      </c>
      <c r="F433" s="78">
        <f>SUM(F434:F435)</f>
        <v>510727</v>
      </c>
      <c r="G433" s="78">
        <f>SUM(G434:G435)</f>
        <v>3072007</v>
      </c>
    </row>
    <row r="434" spans="1:7" ht="12.75">
      <c r="A434" s="128"/>
      <c r="B434" s="62"/>
      <c r="C434" s="92">
        <v>2010</v>
      </c>
      <c r="D434" s="185" t="s">
        <v>270</v>
      </c>
      <c r="E434" s="93"/>
      <c r="F434" s="93"/>
      <c r="G434" s="93"/>
    </row>
    <row r="435" spans="1:7" ht="12.75">
      <c r="A435" s="128"/>
      <c r="B435" s="62"/>
      <c r="C435" s="62"/>
      <c r="D435" s="185" t="s">
        <v>271</v>
      </c>
      <c r="E435" s="215">
        <v>2561280</v>
      </c>
      <c r="F435" s="215">
        <v>510727</v>
      </c>
      <c r="G435" s="215">
        <f>E435+F435</f>
        <v>3072007</v>
      </c>
    </row>
    <row r="436" spans="1:7" ht="12.75">
      <c r="A436" s="126"/>
      <c r="B436" s="71">
        <v>90020</v>
      </c>
      <c r="C436" s="110"/>
      <c r="D436" s="180" t="s">
        <v>216</v>
      </c>
      <c r="E436" s="220">
        <v>211889</v>
      </c>
      <c r="F436" s="220">
        <f>F437</f>
        <v>65096</v>
      </c>
      <c r="G436" s="220">
        <f>G437</f>
        <v>276985</v>
      </c>
    </row>
    <row r="437" spans="1:7" ht="12.75">
      <c r="A437" s="126"/>
      <c r="B437" s="71"/>
      <c r="C437" s="110" t="s">
        <v>256</v>
      </c>
      <c r="D437" s="196" t="s">
        <v>214</v>
      </c>
      <c r="E437" s="252">
        <v>211889</v>
      </c>
      <c r="F437" s="252">
        <v>65096</v>
      </c>
      <c r="G437" s="252">
        <f>E437+F437</f>
        <v>276985</v>
      </c>
    </row>
    <row r="438" spans="1:7" ht="12.75">
      <c r="A438" s="3"/>
      <c r="B438" s="86">
        <v>90095</v>
      </c>
      <c r="C438" s="70"/>
      <c r="D438" s="25" t="s">
        <v>66</v>
      </c>
      <c r="E438" s="222">
        <v>207150</v>
      </c>
      <c r="F438" s="222">
        <f>SUM(F439:F449)</f>
        <v>15000</v>
      </c>
      <c r="G438" s="222">
        <f>SUM(G439:G449)</f>
        <v>222150</v>
      </c>
    </row>
    <row r="439" spans="1:7" ht="12.75">
      <c r="A439" s="3"/>
      <c r="B439" s="59"/>
      <c r="C439" s="36" t="s">
        <v>233</v>
      </c>
      <c r="D439" s="182" t="s">
        <v>14</v>
      </c>
      <c r="E439" s="160"/>
      <c r="F439" s="160"/>
      <c r="G439" s="160"/>
    </row>
    <row r="440" spans="1:7" ht="12.75">
      <c r="A440" s="3"/>
      <c r="B440" s="59"/>
      <c r="C440" s="36"/>
      <c r="D440" s="182" t="s">
        <v>15</v>
      </c>
      <c r="E440" s="160"/>
      <c r="F440" s="160"/>
      <c r="G440" s="160"/>
    </row>
    <row r="441" spans="1:7" ht="12.75">
      <c r="A441" s="3"/>
      <c r="B441" s="59"/>
      <c r="C441" s="36"/>
      <c r="D441" s="182" t="s">
        <v>16</v>
      </c>
      <c r="E441" s="160">
        <v>3000</v>
      </c>
      <c r="F441" s="160"/>
      <c r="G441" s="160">
        <f>E441+F441</f>
        <v>3000</v>
      </c>
    </row>
    <row r="442" spans="1:7" ht="12.75">
      <c r="A442" s="3"/>
      <c r="B442" s="59"/>
      <c r="C442" s="36" t="s">
        <v>235</v>
      </c>
      <c r="D442" s="182" t="s">
        <v>112</v>
      </c>
      <c r="E442" s="160">
        <v>178000</v>
      </c>
      <c r="F442" s="160"/>
      <c r="G442" s="160">
        <f>E442+F442</f>
        <v>178000</v>
      </c>
    </row>
    <row r="443" spans="1:7" ht="12.75">
      <c r="A443" s="3"/>
      <c r="B443" s="59"/>
      <c r="C443" s="36" t="s">
        <v>257</v>
      </c>
      <c r="D443" s="182" t="s">
        <v>339</v>
      </c>
      <c r="E443" s="160">
        <v>5000</v>
      </c>
      <c r="F443" s="160">
        <v>15000</v>
      </c>
      <c r="G443" s="160">
        <f>E443+F443</f>
        <v>20000</v>
      </c>
    </row>
    <row r="444" spans="1:7" ht="12.75">
      <c r="A444" s="3"/>
      <c r="B444" s="59"/>
      <c r="C444" s="36" t="s">
        <v>231</v>
      </c>
      <c r="D444" s="182" t="s">
        <v>265</v>
      </c>
      <c r="E444" s="160">
        <v>150</v>
      </c>
      <c r="F444" s="160"/>
      <c r="G444" s="160">
        <f>E444+F444</f>
        <v>150</v>
      </c>
    </row>
    <row r="445" spans="1:7" ht="12.75">
      <c r="A445" s="3"/>
      <c r="B445" s="59"/>
      <c r="C445" s="36" t="s">
        <v>230</v>
      </c>
      <c r="D445" s="182" t="s">
        <v>56</v>
      </c>
      <c r="E445" s="160">
        <v>1000</v>
      </c>
      <c r="F445" s="160"/>
      <c r="G445" s="160">
        <f>E445+F445</f>
        <v>1000</v>
      </c>
    </row>
    <row r="446" spans="1:7" ht="12.75">
      <c r="A446" s="3"/>
      <c r="B446" s="59"/>
      <c r="C446" s="36">
        <v>2440</v>
      </c>
      <c r="D446" s="182" t="s">
        <v>166</v>
      </c>
      <c r="E446" s="160"/>
      <c r="F446" s="160"/>
      <c r="G446" s="160"/>
    </row>
    <row r="447" spans="1:7" ht="13.5" thickBot="1">
      <c r="A447" s="6"/>
      <c r="B447" s="111"/>
      <c r="C447" s="38"/>
      <c r="D447" s="177" t="s">
        <v>167</v>
      </c>
      <c r="E447" s="218">
        <v>20000</v>
      </c>
      <c r="F447" s="218"/>
      <c r="G447" s="218">
        <f>E447+F447</f>
        <v>20000</v>
      </c>
    </row>
    <row r="448" spans="1:7" ht="13.5" hidden="1" thickBot="1">
      <c r="A448" s="3"/>
      <c r="B448" s="59"/>
      <c r="C448" s="36">
        <v>2700</v>
      </c>
      <c r="D448" s="182" t="s">
        <v>180</v>
      </c>
      <c r="E448" s="160"/>
      <c r="F448" s="160"/>
      <c r="G448" s="160"/>
    </row>
    <row r="449" spans="1:7" ht="13.5" hidden="1" thickBot="1">
      <c r="A449" s="6"/>
      <c r="B449" s="111"/>
      <c r="C449" s="38"/>
      <c r="D449" s="177" t="s">
        <v>181</v>
      </c>
      <c r="E449" s="218"/>
      <c r="F449" s="218"/>
      <c r="G449" s="218"/>
    </row>
    <row r="450" spans="1:7" ht="12.75">
      <c r="A450" s="209">
        <v>921</v>
      </c>
      <c r="B450" s="210"/>
      <c r="C450" s="211"/>
      <c r="D450" s="212" t="s">
        <v>55</v>
      </c>
      <c r="E450" s="216">
        <v>117350</v>
      </c>
      <c r="F450" s="216">
        <f>F453+F457+F451</f>
        <v>0</v>
      </c>
      <c r="G450" s="216">
        <f>G453+G457+G451</f>
        <v>117350</v>
      </c>
    </row>
    <row r="451" spans="1:7" ht="12.75">
      <c r="A451" s="227"/>
      <c r="B451" s="72">
        <v>92105</v>
      </c>
      <c r="C451" s="231"/>
      <c r="D451" s="192" t="s">
        <v>330</v>
      </c>
      <c r="E451" s="214">
        <v>5500</v>
      </c>
      <c r="F451" s="214">
        <f>F452</f>
        <v>0</v>
      </c>
      <c r="G451" s="214">
        <f>G452</f>
        <v>5500</v>
      </c>
    </row>
    <row r="452" spans="1:7" ht="12.75">
      <c r="A452" s="3"/>
      <c r="B452" s="59"/>
      <c r="C452" s="36" t="s">
        <v>226</v>
      </c>
      <c r="D452" s="182" t="s">
        <v>57</v>
      </c>
      <c r="E452" s="252">
        <v>5500</v>
      </c>
      <c r="F452" s="252"/>
      <c r="G452" s="252">
        <f>SUM(E452:F452)</f>
        <v>5500</v>
      </c>
    </row>
    <row r="453" spans="1:7" ht="12.75" hidden="1">
      <c r="A453" s="227"/>
      <c r="B453" s="72">
        <v>92116</v>
      </c>
      <c r="C453" s="231"/>
      <c r="D453" s="192" t="s">
        <v>194</v>
      </c>
      <c r="E453" s="256">
        <v>0</v>
      </c>
      <c r="F453" s="256">
        <f>F456</f>
        <v>0</v>
      </c>
      <c r="G453" s="256">
        <f>G456</f>
        <v>0</v>
      </c>
    </row>
    <row r="454" spans="1:7" ht="12.75" hidden="1">
      <c r="A454" s="228"/>
      <c r="B454" s="100"/>
      <c r="C454" s="232">
        <v>202</v>
      </c>
      <c r="D454" s="200" t="s">
        <v>123</v>
      </c>
      <c r="E454" s="257"/>
      <c r="F454" s="257"/>
      <c r="G454" s="257"/>
    </row>
    <row r="455" spans="1:7" ht="12.75" hidden="1">
      <c r="A455" s="228"/>
      <c r="B455" s="62"/>
      <c r="C455" s="92"/>
      <c r="D455" s="185" t="s">
        <v>124</v>
      </c>
      <c r="E455" s="234"/>
      <c r="F455" s="234"/>
      <c r="G455" s="234"/>
    </row>
    <row r="456" spans="1:7" ht="12.75" hidden="1">
      <c r="A456" s="228"/>
      <c r="B456" s="166"/>
      <c r="C456" s="155"/>
      <c r="D456" s="187" t="s">
        <v>125</v>
      </c>
      <c r="E456" s="255"/>
      <c r="F456" s="255"/>
      <c r="G456" s="255"/>
    </row>
    <row r="457" spans="1:7" ht="12.75">
      <c r="A457" s="228"/>
      <c r="B457" s="72">
        <v>92195</v>
      </c>
      <c r="C457" s="231"/>
      <c r="D457" s="192" t="s">
        <v>66</v>
      </c>
      <c r="E457" s="222">
        <v>111850</v>
      </c>
      <c r="F457" s="222">
        <f>SUM(F458:F460)</f>
        <v>0</v>
      </c>
      <c r="G457" s="222">
        <f>SUM(G458:G460)</f>
        <v>111850</v>
      </c>
    </row>
    <row r="458" spans="1:7" ht="12.75">
      <c r="A458" s="228"/>
      <c r="B458" s="208"/>
      <c r="C458" s="112" t="s">
        <v>226</v>
      </c>
      <c r="D458" s="201" t="s">
        <v>57</v>
      </c>
      <c r="E458" s="160">
        <v>150</v>
      </c>
      <c r="F458" s="253"/>
      <c r="G458" s="160">
        <f>E458+F458</f>
        <v>150</v>
      </c>
    </row>
    <row r="459" spans="1:7" ht="12.75">
      <c r="A459" s="228"/>
      <c r="B459" s="208"/>
      <c r="C459" s="36">
        <v>2990</v>
      </c>
      <c r="D459" s="182" t="s">
        <v>223</v>
      </c>
      <c r="E459" s="160">
        <v>111700</v>
      </c>
      <c r="F459" s="160"/>
      <c r="G459" s="160">
        <f>E459+F459</f>
        <v>111700</v>
      </c>
    </row>
    <row r="460" spans="1:7" ht="13.5" thickBot="1">
      <c r="A460" s="303"/>
      <c r="B460" s="219"/>
      <c r="C460" s="38"/>
      <c r="D460" s="177" t="s">
        <v>224</v>
      </c>
      <c r="E460" s="218"/>
      <c r="F460" s="218"/>
      <c r="G460" s="218"/>
    </row>
    <row r="461" spans="1:7" ht="12.75">
      <c r="A461" s="130">
        <v>925</v>
      </c>
      <c r="B461" s="94"/>
      <c r="C461" s="94"/>
      <c r="D461" s="188" t="s">
        <v>53</v>
      </c>
      <c r="E461" s="248"/>
      <c r="F461" s="248"/>
      <c r="G461" s="248"/>
    </row>
    <row r="462" spans="1:7" ht="12.75">
      <c r="A462" s="135"/>
      <c r="B462" s="99"/>
      <c r="C462" s="98"/>
      <c r="D462" s="191" t="s">
        <v>54</v>
      </c>
      <c r="E462" s="63">
        <v>600</v>
      </c>
      <c r="F462" s="63">
        <f>F463</f>
        <v>0</v>
      </c>
      <c r="G462" s="63">
        <f>G463</f>
        <v>600</v>
      </c>
    </row>
    <row r="463" spans="1:7" ht="12.75">
      <c r="A463" s="136"/>
      <c r="B463" s="72">
        <v>92504</v>
      </c>
      <c r="C463" s="120"/>
      <c r="D463" s="192" t="s">
        <v>154</v>
      </c>
      <c r="E463" s="84">
        <v>600</v>
      </c>
      <c r="F463" s="84">
        <f>SUM(F464:F466)</f>
        <v>0</v>
      </c>
      <c r="G463" s="84">
        <f>SUM(G464:G466)</f>
        <v>600</v>
      </c>
    </row>
    <row r="464" spans="1:7" ht="13.5" thickBot="1">
      <c r="A464" s="6"/>
      <c r="B464" s="32"/>
      <c r="C464" s="38" t="s">
        <v>227</v>
      </c>
      <c r="D464" s="177" t="s">
        <v>119</v>
      </c>
      <c r="E464" s="218">
        <v>600</v>
      </c>
      <c r="F464" s="218"/>
      <c r="G464" s="218">
        <f>E464+F464</f>
        <v>600</v>
      </c>
    </row>
    <row r="465" spans="1:7" ht="12.75" hidden="1">
      <c r="A465" s="3"/>
      <c r="B465" s="31"/>
      <c r="C465" s="223">
        <v>626</v>
      </c>
      <c r="D465" s="182" t="s">
        <v>185</v>
      </c>
      <c r="E465" s="160"/>
      <c r="F465" s="160"/>
      <c r="G465" s="160"/>
    </row>
    <row r="466" spans="1:7" ht="13.5" hidden="1" thickBot="1">
      <c r="A466" s="6"/>
      <c r="B466" s="32"/>
      <c r="C466" s="38"/>
      <c r="D466" s="177" t="s">
        <v>186</v>
      </c>
      <c r="E466" s="218"/>
      <c r="F466" s="218"/>
      <c r="G466" s="218"/>
    </row>
    <row r="467" spans="1:7" ht="12.75">
      <c r="A467" s="130">
        <v>926</v>
      </c>
      <c r="B467" s="94"/>
      <c r="C467" s="94"/>
      <c r="D467" s="188" t="s">
        <v>33</v>
      </c>
      <c r="E467" s="258">
        <v>9801532</v>
      </c>
      <c r="F467" s="258">
        <f>F468+F472</f>
        <v>0</v>
      </c>
      <c r="G467" s="258">
        <f>G468+G472</f>
        <v>9801532</v>
      </c>
    </row>
    <row r="468" spans="1:7" ht="12.75" customHeight="1">
      <c r="A468" s="136"/>
      <c r="B468" s="72">
        <v>92605</v>
      </c>
      <c r="C468" s="120"/>
      <c r="D468" s="192" t="s">
        <v>340</v>
      </c>
      <c r="E468" s="84">
        <v>30000</v>
      </c>
      <c r="F468" s="84">
        <f>F471</f>
        <v>0</v>
      </c>
      <c r="G468" s="84">
        <f>G471</f>
        <v>30000</v>
      </c>
    </row>
    <row r="469" spans="1:7" ht="12.75" hidden="1">
      <c r="A469" s="126"/>
      <c r="B469" s="100"/>
      <c r="C469" s="112" t="s">
        <v>47</v>
      </c>
      <c r="D469" s="201" t="s">
        <v>57</v>
      </c>
      <c r="E469" s="160" t="e">
        <v>#REF!</v>
      </c>
      <c r="F469" s="160" t="e">
        <f>SUM(#REF!)</f>
        <v>#REF!</v>
      </c>
      <c r="G469" s="160" t="e">
        <f>SUM(#REF!)</f>
        <v>#REF!</v>
      </c>
    </row>
    <row r="470" spans="1:7" ht="12.75">
      <c r="A470" s="228"/>
      <c r="B470" s="62"/>
      <c r="C470" s="75" t="s">
        <v>331</v>
      </c>
      <c r="D470" s="185" t="s">
        <v>332</v>
      </c>
      <c r="E470" s="160"/>
      <c r="F470" s="160"/>
      <c r="G470" s="160"/>
    </row>
    <row r="471" spans="1:7" ht="12.75">
      <c r="A471" s="228"/>
      <c r="B471" s="62"/>
      <c r="C471" s="75"/>
      <c r="D471" s="185" t="s">
        <v>333</v>
      </c>
      <c r="E471" s="160">
        <v>30000</v>
      </c>
      <c r="F471" s="160"/>
      <c r="G471" s="160">
        <f>SUM(E471:F471)</f>
        <v>30000</v>
      </c>
    </row>
    <row r="472" spans="1:7" ht="12.75" customHeight="1">
      <c r="A472" s="492"/>
      <c r="B472" s="72">
        <v>92695</v>
      </c>
      <c r="C472" s="120"/>
      <c r="D472" s="192" t="s">
        <v>66</v>
      </c>
      <c r="E472" s="84">
        <v>9771532</v>
      </c>
      <c r="F472" s="84">
        <f>SUM(F474:F478)</f>
        <v>0</v>
      </c>
      <c r="G472" s="84">
        <f>SUM(G474:G478)</f>
        <v>9771532</v>
      </c>
    </row>
    <row r="473" spans="1:7" ht="12.75" hidden="1">
      <c r="A473" s="126"/>
      <c r="B473" s="100"/>
      <c r="C473" s="112" t="s">
        <v>47</v>
      </c>
      <c r="D473" s="201" t="s">
        <v>57</v>
      </c>
      <c r="E473" s="160" t="e">
        <v>#REF!</v>
      </c>
      <c r="F473" s="160" t="e">
        <f>SUM(#REF!)</f>
        <v>#REF!</v>
      </c>
      <c r="G473" s="160" t="e">
        <f>SUM(#REF!)</f>
        <v>#REF!</v>
      </c>
    </row>
    <row r="474" spans="1:7" ht="12.75">
      <c r="A474" s="228"/>
      <c r="B474" s="100"/>
      <c r="C474" s="161" t="s">
        <v>227</v>
      </c>
      <c r="D474" s="200" t="s">
        <v>119</v>
      </c>
      <c r="E474" s="253">
        <v>165032</v>
      </c>
      <c r="F474" s="253"/>
      <c r="G474" s="253">
        <f>E474+F474</f>
        <v>165032</v>
      </c>
    </row>
    <row r="475" spans="1:7" ht="12.75" hidden="1">
      <c r="A475" s="228"/>
      <c r="B475" s="62"/>
      <c r="C475" s="75" t="s">
        <v>331</v>
      </c>
      <c r="D475" s="185" t="s">
        <v>332</v>
      </c>
      <c r="E475" s="160"/>
      <c r="F475" s="160"/>
      <c r="G475" s="160"/>
    </row>
    <row r="476" spans="1:7" ht="12.75" hidden="1">
      <c r="A476" s="228"/>
      <c r="B476" s="62"/>
      <c r="C476" s="75"/>
      <c r="D476" s="185" t="s">
        <v>333</v>
      </c>
      <c r="E476" s="160">
        <v>0</v>
      </c>
      <c r="F476" s="160">
        <f>30000-30000</f>
        <v>0</v>
      </c>
      <c r="G476" s="160">
        <f>SUM(E476:F476)</f>
        <v>0</v>
      </c>
    </row>
    <row r="477" spans="1:7" ht="12.75">
      <c r="A477" s="228"/>
      <c r="B477" s="62"/>
      <c r="C477" s="92">
        <v>6290</v>
      </c>
      <c r="D477" s="185" t="s">
        <v>173</v>
      </c>
      <c r="E477" s="160"/>
      <c r="F477" s="160"/>
      <c r="G477" s="160"/>
    </row>
    <row r="478" spans="1:7" ht="13.5" thickBot="1">
      <c r="A478" s="6"/>
      <c r="B478" s="111"/>
      <c r="C478" s="102"/>
      <c r="D478" s="177" t="s">
        <v>174</v>
      </c>
      <c r="E478" s="218">
        <v>9606500</v>
      </c>
      <c r="F478" s="218"/>
      <c r="G478" s="218">
        <f>SUM(E478:F478)</f>
        <v>9606500</v>
      </c>
    </row>
    <row r="479" spans="1:7" ht="12.75">
      <c r="A479" s="283"/>
      <c r="B479" s="283"/>
      <c r="C479" s="283"/>
      <c r="D479" s="283"/>
      <c r="E479" s="283"/>
      <c r="F479" s="283"/>
      <c r="G479" s="283"/>
    </row>
  </sheetData>
  <mergeCells count="2">
    <mergeCell ref="A5:D5"/>
    <mergeCell ref="A149:A150"/>
  </mergeCells>
  <printOptions/>
  <pageMargins left="0.62" right="0.46" top="0.45" bottom="0.54" header="0.41" footer="0.5118110236220472"/>
  <pageSetup horizontalDpi="600" verticalDpi="600" orientation="portrait" paperSize="9" scale="91" r:id="rId2"/>
  <rowBreaks count="3" manualBreakCount="3">
    <brk id="79" max="6" man="1"/>
    <brk id="153" max="6" man="1"/>
    <brk id="32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5.00390625" style="0" bestFit="1" customWidth="1"/>
    <col min="4" max="4" width="67.75390625" style="0" customWidth="1"/>
    <col min="5" max="6" width="17.875" style="0" hidden="1" customWidth="1"/>
    <col min="7" max="7" width="17.875" style="0" customWidth="1"/>
    <col min="8" max="8" width="15.25390625" style="0" bestFit="1" customWidth="1"/>
  </cols>
  <sheetData>
    <row r="1" spans="1:7" ht="12.75">
      <c r="A1" s="1"/>
      <c r="B1" s="1"/>
      <c r="C1" s="1"/>
      <c r="D1" s="11"/>
      <c r="E1" s="288"/>
      <c r="F1" s="288"/>
      <c r="G1" s="288" t="s">
        <v>346</v>
      </c>
    </row>
    <row r="2" spans="1:7" ht="12.75">
      <c r="A2" s="9"/>
      <c r="B2" s="9"/>
      <c r="C2" s="9"/>
      <c r="D2" s="11"/>
      <c r="E2" s="288"/>
      <c r="F2" s="288"/>
      <c r="G2" s="288" t="s">
        <v>204</v>
      </c>
    </row>
    <row r="3" spans="1:7" ht="12.75">
      <c r="A3" s="9"/>
      <c r="B3" s="9"/>
      <c r="C3" s="9"/>
      <c r="D3" s="11"/>
      <c r="E3" s="288"/>
      <c r="F3" s="288"/>
      <c r="G3" s="288" t="s">
        <v>341</v>
      </c>
    </row>
    <row r="4" spans="1:4" ht="12.75" customHeight="1">
      <c r="A4" s="10"/>
      <c r="B4" s="10"/>
      <c r="C4" s="10"/>
      <c r="D4" s="15"/>
    </row>
    <row r="5" spans="1:7" ht="13.5" thickBot="1">
      <c r="A5" s="9"/>
      <c r="B5" s="9"/>
      <c r="C5" s="9"/>
      <c r="D5" s="9"/>
      <c r="E5" s="12" t="s">
        <v>28</v>
      </c>
      <c r="F5" s="12" t="s">
        <v>28</v>
      </c>
      <c r="G5" s="12" t="s">
        <v>28</v>
      </c>
    </row>
    <row r="6" spans="1:7" ht="12.75">
      <c r="A6" s="13"/>
      <c r="B6" s="17"/>
      <c r="C6" s="17"/>
      <c r="D6" s="169"/>
      <c r="E6" s="24"/>
      <c r="F6" s="24"/>
      <c r="G6" s="24"/>
    </row>
    <row r="7" spans="1:7" ht="12.75">
      <c r="A7" s="4" t="s">
        <v>42</v>
      </c>
      <c r="B7" s="22" t="s">
        <v>58</v>
      </c>
      <c r="C7" s="22" t="s">
        <v>43</v>
      </c>
      <c r="D7" s="44" t="s">
        <v>29</v>
      </c>
      <c r="E7" s="44" t="s">
        <v>258</v>
      </c>
      <c r="F7" s="44" t="s">
        <v>297</v>
      </c>
      <c r="G7" s="44" t="s">
        <v>258</v>
      </c>
    </row>
    <row r="8" spans="1:7" ht="13.5" thickBot="1">
      <c r="A8" s="8"/>
      <c r="B8" s="33"/>
      <c r="C8" s="33"/>
      <c r="D8" s="21"/>
      <c r="E8" s="21"/>
      <c r="F8" s="21"/>
      <c r="G8" s="21"/>
    </row>
    <row r="9" spans="1:7" ht="14.25" thickBot="1" thickTop="1">
      <c r="A9" s="14">
        <v>1</v>
      </c>
      <c r="B9" s="23">
        <v>2</v>
      </c>
      <c r="C9" s="23">
        <v>3</v>
      </c>
      <c r="D9" s="21">
        <v>4</v>
      </c>
      <c r="E9" s="21">
        <v>5</v>
      </c>
      <c r="F9" s="21">
        <v>5</v>
      </c>
      <c r="G9" s="21">
        <v>5</v>
      </c>
    </row>
    <row r="10" spans="1:7" ht="13.5" thickTop="1">
      <c r="A10" s="316"/>
      <c r="B10" s="317"/>
      <c r="C10" s="317"/>
      <c r="D10" s="137"/>
      <c r="E10" s="44"/>
      <c r="F10" s="44"/>
      <c r="G10" s="44"/>
    </row>
    <row r="11" spans="1:8" ht="31.5" customHeight="1">
      <c r="A11" s="4"/>
      <c r="B11" s="22"/>
      <c r="C11" s="22"/>
      <c r="D11" s="313" t="s">
        <v>289</v>
      </c>
      <c r="E11" s="314">
        <v>1337664295</v>
      </c>
      <c r="F11" s="314">
        <f>F14+F257</f>
        <v>11024976</v>
      </c>
      <c r="G11" s="314">
        <f>G14+G257</f>
        <v>1348689271</v>
      </c>
      <c r="H11" s="491"/>
    </row>
    <row r="12" spans="1:8" ht="16.5" thickBot="1">
      <c r="A12" s="308"/>
      <c r="B12" s="309"/>
      <c r="C12" s="309"/>
      <c r="D12" s="315" t="s">
        <v>290</v>
      </c>
      <c r="E12" s="168"/>
      <c r="F12" s="168"/>
      <c r="G12" s="168"/>
      <c r="H12" s="491"/>
    </row>
    <row r="13" spans="1:7" ht="15.75">
      <c r="A13" s="4"/>
      <c r="B13" s="318"/>
      <c r="C13" s="318"/>
      <c r="D13" s="204"/>
      <c r="E13" s="167"/>
      <c r="F13" s="167"/>
      <c r="G13" s="167"/>
    </row>
    <row r="14" spans="1:7" ht="15" customHeight="1">
      <c r="A14" s="4"/>
      <c r="B14" s="22"/>
      <c r="C14" s="22"/>
      <c r="D14" s="204" t="s">
        <v>291</v>
      </c>
      <c r="E14" s="163">
        <v>1046936526</v>
      </c>
      <c r="F14" s="163">
        <f>F16+F23+F26+F29+F40+F54+F58+F75+F79+F115+F125+F176+F185+F232+F237+F143+F223+F156</f>
        <v>3148121</v>
      </c>
      <c r="G14" s="163">
        <f>G16+G23+G26+G29+G40+G54+G58+G75+G79+G115+G125+G176+G185+G232+G237+G143+G223+G156</f>
        <v>1050084647</v>
      </c>
    </row>
    <row r="15" spans="1:7" ht="13.5" thickBot="1">
      <c r="A15" s="308"/>
      <c r="B15" s="309"/>
      <c r="C15" s="309"/>
      <c r="D15" s="259"/>
      <c r="E15" s="236"/>
      <c r="F15" s="236"/>
      <c r="G15" s="236"/>
    </row>
    <row r="16" spans="1:7" ht="12.75">
      <c r="A16" s="124" t="s">
        <v>35</v>
      </c>
      <c r="B16" s="307"/>
      <c r="C16" s="307"/>
      <c r="D16" s="319" t="s">
        <v>36</v>
      </c>
      <c r="E16" s="81">
        <v>7670</v>
      </c>
      <c r="F16" s="81">
        <f>F19+F21</f>
        <v>160</v>
      </c>
      <c r="G16" s="81">
        <f>G19+G21</f>
        <v>7830</v>
      </c>
    </row>
    <row r="17" spans="1:7" ht="15.75" hidden="1">
      <c r="A17" s="3"/>
      <c r="B17" s="50" t="s">
        <v>62</v>
      </c>
      <c r="C17" s="31"/>
      <c r="D17" s="320" t="s">
        <v>63</v>
      </c>
      <c r="E17" s="48"/>
      <c r="F17" s="48"/>
      <c r="G17" s="48"/>
    </row>
    <row r="18" spans="1:7" ht="15.75" hidden="1">
      <c r="A18" s="3"/>
      <c r="B18" s="31"/>
      <c r="C18" s="31"/>
      <c r="D18" s="320" t="s">
        <v>64</v>
      </c>
      <c r="E18" s="48"/>
      <c r="F18" s="48"/>
      <c r="G18" s="48"/>
    </row>
    <row r="19" spans="1:7" ht="12.75" hidden="1">
      <c r="A19" s="3"/>
      <c r="B19" s="55"/>
      <c r="C19" s="55"/>
      <c r="D19" s="321" t="s">
        <v>65</v>
      </c>
      <c r="E19" s="78">
        <v>0</v>
      </c>
      <c r="F19" s="78">
        <f>F20</f>
        <v>0</v>
      </c>
      <c r="G19" s="78">
        <f>G20</f>
        <v>0</v>
      </c>
    </row>
    <row r="20" spans="1:7" ht="12.75" hidden="1">
      <c r="A20" s="3"/>
      <c r="B20" s="52"/>
      <c r="C20" s="77" t="s">
        <v>225</v>
      </c>
      <c r="D20" s="322" t="s">
        <v>98</v>
      </c>
      <c r="E20" s="89"/>
      <c r="F20" s="89"/>
      <c r="G20" s="89"/>
    </row>
    <row r="21" spans="1:7" ht="12.75">
      <c r="A21" s="3"/>
      <c r="B21" s="58" t="s">
        <v>20</v>
      </c>
      <c r="C21" s="157"/>
      <c r="D21" s="323" t="s">
        <v>66</v>
      </c>
      <c r="E21" s="78">
        <v>7670</v>
      </c>
      <c r="F21" s="78">
        <f>F22</f>
        <v>160</v>
      </c>
      <c r="G21" s="78">
        <f>G22</f>
        <v>7830</v>
      </c>
    </row>
    <row r="22" spans="1:7" ht="13.5" thickBot="1">
      <c r="A22" s="6"/>
      <c r="B22" s="32"/>
      <c r="C22" s="38" t="s">
        <v>226</v>
      </c>
      <c r="D22" s="324" t="s">
        <v>57</v>
      </c>
      <c r="E22" s="39">
        <v>7670</v>
      </c>
      <c r="F22" s="39">
        <v>160</v>
      </c>
      <c r="G22" s="39">
        <f>E22+F22</f>
        <v>7830</v>
      </c>
    </row>
    <row r="23" spans="1:7" ht="12.75">
      <c r="A23" s="124" t="s">
        <v>44</v>
      </c>
      <c r="B23" s="80"/>
      <c r="C23" s="80"/>
      <c r="D23" s="319" t="s">
        <v>51</v>
      </c>
      <c r="E23" s="81">
        <v>10000</v>
      </c>
      <c r="F23" s="81">
        <f>F24</f>
        <v>0</v>
      </c>
      <c r="G23" s="81">
        <f>G24</f>
        <v>10000</v>
      </c>
    </row>
    <row r="24" spans="1:7" ht="12.75">
      <c r="A24" s="3"/>
      <c r="B24" s="51" t="s">
        <v>114</v>
      </c>
      <c r="C24" s="77"/>
      <c r="D24" s="180" t="s">
        <v>115</v>
      </c>
      <c r="E24" s="54">
        <v>10000</v>
      </c>
      <c r="F24" s="54">
        <f>F25</f>
        <v>0</v>
      </c>
      <c r="G24" s="54">
        <f>G25</f>
        <v>10000</v>
      </c>
    </row>
    <row r="25" spans="1:7" ht="14.25" customHeight="1" thickBot="1">
      <c r="A25" s="6"/>
      <c r="B25" s="32"/>
      <c r="C25" s="38" t="s">
        <v>225</v>
      </c>
      <c r="D25" s="177" t="s">
        <v>98</v>
      </c>
      <c r="E25" s="39">
        <v>10000</v>
      </c>
      <c r="F25" s="39"/>
      <c r="G25" s="39">
        <f>E25+F25</f>
        <v>10000</v>
      </c>
    </row>
    <row r="26" spans="1:7" ht="14.25" customHeight="1" hidden="1">
      <c r="A26" s="124">
        <v>400</v>
      </c>
      <c r="B26" s="80"/>
      <c r="C26" s="80"/>
      <c r="D26" s="178" t="s">
        <v>207</v>
      </c>
      <c r="E26" s="74">
        <v>0</v>
      </c>
      <c r="F26" s="74">
        <f>F27</f>
        <v>0</v>
      </c>
      <c r="G26" s="74">
        <f>G27</f>
        <v>0</v>
      </c>
    </row>
    <row r="27" spans="1:7" ht="14.25" customHeight="1" hidden="1">
      <c r="A27" s="3"/>
      <c r="B27" s="51">
        <v>40002</v>
      </c>
      <c r="C27" s="77"/>
      <c r="D27" s="180" t="s">
        <v>208</v>
      </c>
      <c r="E27" s="220">
        <v>0</v>
      </c>
      <c r="F27" s="220">
        <f>F28</f>
        <v>0</v>
      </c>
      <c r="G27" s="220">
        <f>G28</f>
        <v>0</v>
      </c>
    </row>
    <row r="28" spans="1:7" ht="14.25" customHeight="1" hidden="1" thickBot="1">
      <c r="A28" s="6"/>
      <c r="B28" s="32"/>
      <c r="C28" s="117" t="s">
        <v>227</v>
      </c>
      <c r="D28" s="203" t="s">
        <v>119</v>
      </c>
      <c r="E28" s="118"/>
      <c r="F28" s="118"/>
      <c r="G28" s="118"/>
    </row>
    <row r="29" spans="1:7" ht="12.75">
      <c r="A29" s="124">
        <v>600</v>
      </c>
      <c r="B29" s="80"/>
      <c r="C29" s="80"/>
      <c r="D29" s="178" t="s">
        <v>37</v>
      </c>
      <c r="E29" s="81">
        <v>114290322</v>
      </c>
      <c r="F29" s="81">
        <f>F30+F36</f>
        <v>-3486563</v>
      </c>
      <c r="G29" s="81">
        <f>G30+G36</f>
        <v>110803759</v>
      </c>
    </row>
    <row r="30" spans="1:7" ht="12.75">
      <c r="A30" s="125"/>
      <c r="B30" s="72">
        <v>60004</v>
      </c>
      <c r="C30" s="72"/>
      <c r="D30" s="181" t="s">
        <v>156</v>
      </c>
      <c r="E30" s="84">
        <v>114266422</v>
      </c>
      <c r="F30" s="84">
        <f>SUM(F31:F35)</f>
        <v>-3486563</v>
      </c>
      <c r="G30" s="84">
        <f>SUM(G31:G35)</f>
        <v>110779859</v>
      </c>
    </row>
    <row r="31" spans="1:7" ht="12.75">
      <c r="A31" s="125"/>
      <c r="B31" s="62"/>
      <c r="C31" s="75" t="s">
        <v>228</v>
      </c>
      <c r="D31" s="185" t="s">
        <v>206</v>
      </c>
      <c r="E31" s="73">
        <v>326682</v>
      </c>
      <c r="F31" s="73"/>
      <c r="G31" s="73">
        <f>E31+F31</f>
        <v>326682</v>
      </c>
    </row>
    <row r="32" spans="1:7" ht="12.75">
      <c r="A32" s="126"/>
      <c r="B32" s="60"/>
      <c r="C32" s="36" t="s">
        <v>229</v>
      </c>
      <c r="D32" s="182" t="s">
        <v>100</v>
      </c>
      <c r="E32" s="73">
        <v>108702661</v>
      </c>
      <c r="F32" s="73">
        <v>-3486563</v>
      </c>
      <c r="G32" s="73">
        <f>E32+F32</f>
        <v>105216098</v>
      </c>
    </row>
    <row r="33" spans="1:7" ht="12.75">
      <c r="A33" s="126"/>
      <c r="B33" s="60"/>
      <c r="C33" s="36" t="s">
        <v>227</v>
      </c>
      <c r="D33" s="182" t="s">
        <v>119</v>
      </c>
      <c r="E33" s="73">
        <v>4776916</v>
      </c>
      <c r="F33" s="73"/>
      <c r="G33" s="73">
        <f>E33+F33</f>
        <v>4776916</v>
      </c>
    </row>
    <row r="34" spans="1:7" ht="12.75">
      <c r="A34" s="126"/>
      <c r="B34" s="60"/>
      <c r="C34" s="36">
        <v>2310</v>
      </c>
      <c r="D34" s="182" t="s">
        <v>327</v>
      </c>
      <c r="E34" s="73">
        <v>460163</v>
      </c>
      <c r="F34" s="73"/>
      <c r="G34" s="73">
        <f>E34+F34</f>
        <v>460163</v>
      </c>
    </row>
    <row r="35" spans="1:7" ht="12.75">
      <c r="A35" s="126"/>
      <c r="B35" s="60"/>
      <c r="C35" s="36"/>
      <c r="D35" s="182" t="s">
        <v>197</v>
      </c>
      <c r="E35" s="73"/>
      <c r="F35" s="73"/>
      <c r="G35" s="73"/>
    </row>
    <row r="36" spans="1:7" ht="12.75">
      <c r="A36" s="125"/>
      <c r="B36" s="72">
        <v>60016</v>
      </c>
      <c r="C36" s="72"/>
      <c r="D36" s="181" t="s">
        <v>69</v>
      </c>
      <c r="E36" s="84">
        <v>23900</v>
      </c>
      <c r="F36" s="84">
        <f>SUM(F37:F39)</f>
        <v>0</v>
      </c>
      <c r="G36" s="84">
        <f>SUM(G37:G39)</f>
        <v>23900</v>
      </c>
    </row>
    <row r="37" spans="1:7" ht="12.75" hidden="1">
      <c r="A37" s="125"/>
      <c r="B37" s="62"/>
      <c r="C37" s="75" t="s">
        <v>231</v>
      </c>
      <c r="D37" s="185" t="s">
        <v>116</v>
      </c>
      <c r="E37" s="160"/>
      <c r="F37" s="160"/>
      <c r="G37" s="160"/>
    </row>
    <row r="38" spans="1:7" ht="12.75">
      <c r="A38" s="125"/>
      <c r="B38" s="60"/>
      <c r="C38" s="36" t="s">
        <v>227</v>
      </c>
      <c r="D38" s="182" t="s">
        <v>119</v>
      </c>
      <c r="E38" s="160">
        <v>2000</v>
      </c>
      <c r="F38" s="160"/>
      <c r="G38" s="160">
        <f>E38+F38</f>
        <v>2000</v>
      </c>
    </row>
    <row r="39" spans="1:7" ht="13.5" thickBot="1">
      <c r="A39" s="127"/>
      <c r="B39" s="271"/>
      <c r="C39" s="38">
        <v>2380</v>
      </c>
      <c r="D39" s="177" t="s">
        <v>199</v>
      </c>
      <c r="E39" s="218">
        <v>21900</v>
      </c>
      <c r="F39" s="218"/>
      <c r="G39" s="218">
        <f>E39+F39</f>
        <v>21900</v>
      </c>
    </row>
    <row r="40" spans="1:7" ht="12.75">
      <c r="A40" s="124">
        <v>700</v>
      </c>
      <c r="B40" s="80"/>
      <c r="C40" s="80"/>
      <c r="D40" s="178" t="s">
        <v>38</v>
      </c>
      <c r="E40" s="81">
        <v>65300000</v>
      </c>
      <c r="F40" s="81">
        <f>F41+F43</f>
        <v>1000000</v>
      </c>
      <c r="G40" s="81">
        <f>G41+G43</f>
        <v>66300000</v>
      </c>
    </row>
    <row r="41" spans="1:7" ht="12.75" hidden="1">
      <c r="A41" s="126"/>
      <c r="B41" s="72">
        <v>70001</v>
      </c>
      <c r="C41" s="72"/>
      <c r="D41" s="181" t="s">
        <v>209</v>
      </c>
      <c r="E41" s="68">
        <v>0</v>
      </c>
      <c r="F41" s="68">
        <f>F42</f>
        <v>0</v>
      </c>
      <c r="G41" s="68">
        <f>G42</f>
        <v>0</v>
      </c>
    </row>
    <row r="42" spans="1:7" ht="12.75" hidden="1">
      <c r="A42" s="126"/>
      <c r="B42" s="166"/>
      <c r="C42" s="36" t="s">
        <v>227</v>
      </c>
      <c r="D42" s="182" t="s">
        <v>119</v>
      </c>
      <c r="E42" s="95"/>
      <c r="F42" s="95"/>
      <c r="G42" s="95"/>
    </row>
    <row r="43" spans="1:7" ht="12.75">
      <c r="A43" s="125"/>
      <c r="B43" s="72">
        <v>70005</v>
      </c>
      <c r="C43" s="72"/>
      <c r="D43" s="181" t="s">
        <v>70</v>
      </c>
      <c r="E43" s="84">
        <v>65300000</v>
      </c>
      <c r="F43" s="84">
        <f>SUM(F44:F53)</f>
        <v>1000000</v>
      </c>
      <c r="G43" s="84">
        <f>SUM(G44:G53)</f>
        <v>66300000</v>
      </c>
    </row>
    <row r="44" spans="1:7" ht="12.75">
      <c r="A44" s="125"/>
      <c r="B44" s="62"/>
      <c r="C44" s="36" t="s">
        <v>232</v>
      </c>
      <c r="D44" s="182" t="s">
        <v>284</v>
      </c>
      <c r="E44" s="73">
        <v>15300000</v>
      </c>
      <c r="F44" s="73"/>
      <c r="G44" s="73">
        <f>E44+F44</f>
        <v>15300000</v>
      </c>
    </row>
    <row r="45" spans="1:7" ht="12.75">
      <c r="A45" s="125"/>
      <c r="B45" s="60"/>
      <c r="C45" s="36" t="s">
        <v>233</v>
      </c>
      <c r="D45" s="182" t="s">
        <v>14</v>
      </c>
      <c r="E45" s="61"/>
      <c r="F45" s="61"/>
      <c r="G45" s="61"/>
    </row>
    <row r="46" spans="1:7" ht="12.75">
      <c r="A46" s="125"/>
      <c r="B46" s="60"/>
      <c r="C46" s="36"/>
      <c r="D46" s="182" t="s">
        <v>15</v>
      </c>
      <c r="E46" s="73"/>
      <c r="F46" s="73"/>
      <c r="G46" s="73"/>
    </row>
    <row r="47" spans="1:7" ht="12.75">
      <c r="A47" s="125"/>
      <c r="B47" s="60"/>
      <c r="C47" s="36"/>
      <c r="D47" s="182" t="s">
        <v>16</v>
      </c>
      <c r="E47" s="73">
        <v>10000000</v>
      </c>
      <c r="F47" s="73"/>
      <c r="G47" s="73">
        <f>E47+F47</f>
        <v>10000000</v>
      </c>
    </row>
    <row r="48" spans="1:7" ht="12.75">
      <c r="A48" s="125"/>
      <c r="B48" s="60"/>
      <c r="C48" s="36" t="s">
        <v>234</v>
      </c>
      <c r="D48" s="182" t="s">
        <v>96</v>
      </c>
      <c r="E48" s="73"/>
      <c r="F48" s="73"/>
      <c r="G48" s="73"/>
    </row>
    <row r="49" spans="1:7" ht="12.75">
      <c r="A49" s="125"/>
      <c r="B49" s="60"/>
      <c r="C49" s="36"/>
      <c r="D49" s="182" t="s">
        <v>97</v>
      </c>
      <c r="E49" s="73">
        <v>500000</v>
      </c>
      <c r="F49" s="73">
        <v>800000</v>
      </c>
      <c r="G49" s="73">
        <f>E49+F49</f>
        <v>1300000</v>
      </c>
    </row>
    <row r="50" spans="1:7" ht="12.75">
      <c r="A50" s="125"/>
      <c r="B50" s="60"/>
      <c r="C50" s="36" t="s">
        <v>235</v>
      </c>
      <c r="D50" s="182" t="s">
        <v>112</v>
      </c>
      <c r="E50" s="73">
        <v>36430000</v>
      </c>
      <c r="F50" s="73"/>
      <c r="G50" s="73">
        <f>E50+F50</f>
        <v>36430000</v>
      </c>
    </row>
    <row r="51" spans="1:7" ht="12.75">
      <c r="A51" s="125"/>
      <c r="B51" s="60"/>
      <c r="C51" s="36" t="s">
        <v>229</v>
      </c>
      <c r="D51" s="182" t="s">
        <v>100</v>
      </c>
      <c r="E51" s="73">
        <v>20000</v>
      </c>
      <c r="F51" s="73"/>
      <c r="G51" s="73">
        <f>E51+F51</f>
        <v>20000</v>
      </c>
    </row>
    <row r="52" spans="1:7" ht="12.75">
      <c r="A52" s="125"/>
      <c r="B52" s="60"/>
      <c r="C52" s="36" t="s">
        <v>236</v>
      </c>
      <c r="D52" s="182" t="s">
        <v>118</v>
      </c>
      <c r="E52" s="73">
        <v>220000</v>
      </c>
      <c r="F52" s="73"/>
      <c r="G52" s="73">
        <f>E52+F52</f>
        <v>220000</v>
      </c>
    </row>
    <row r="53" spans="1:7" ht="13.5" thickBot="1">
      <c r="A53" s="127"/>
      <c r="B53" s="83"/>
      <c r="C53" s="38" t="s">
        <v>227</v>
      </c>
      <c r="D53" s="177" t="s">
        <v>119</v>
      </c>
      <c r="E53" s="162">
        <v>2830000</v>
      </c>
      <c r="F53" s="85">
        <v>200000</v>
      </c>
      <c r="G53" s="162">
        <f>E53+F53</f>
        <v>3030000</v>
      </c>
    </row>
    <row r="54" spans="1:7" ht="12.75">
      <c r="A54" s="124">
        <v>710</v>
      </c>
      <c r="B54" s="80"/>
      <c r="C54" s="80"/>
      <c r="D54" s="178" t="s">
        <v>41</v>
      </c>
      <c r="E54" s="81">
        <v>1700</v>
      </c>
      <c r="F54" s="81">
        <f>F55</f>
        <v>0</v>
      </c>
      <c r="G54" s="81">
        <f>G55</f>
        <v>1700</v>
      </c>
    </row>
    <row r="55" spans="1:7" ht="12.75">
      <c r="A55" s="128"/>
      <c r="B55" s="72">
        <v>71003</v>
      </c>
      <c r="C55" s="72"/>
      <c r="D55" s="181" t="s">
        <v>71</v>
      </c>
      <c r="E55" s="84">
        <v>1700</v>
      </c>
      <c r="F55" s="84">
        <f>SUM(F56:F57)</f>
        <v>0</v>
      </c>
      <c r="G55" s="84">
        <f>SUM(G56:G57)</f>
        <v>1700</v>
      </c>
    </row>
    <row r="56" spans="1:7" ht="12.75">
      <c r="A56" s="128"/>
      <c r="B56" s="62"/>
      <c r="C56" s="36" t="s">
        <v>231</v>
      </c>
      <c r="D56" s="182" t="s">
        <v>116</v>
      </c>
      <c r="E56" s="73">
        <v>1000</v>
      </c>
      <c r="F56" s="73"/>
      <c r="G56" s="73">
        <f>E56+F56</f>
        <v>1000</v>
      </c>
    </row>
    <row r="57" spans="1:7" ht="13.5" thickBot="1">
      <c r="A57" s="129"/>
      <c r="B57" s="76"/>
      <c r="C57" s="38" t="s">
        <v>227</v>
      </c>
      <c r="D57" s="177" t="s">
        <v>119</v>
      </c>
      <c r="E57" s="162">
        <v>700</v>
      </c>
      <c r="F57" s="162"/>
      <c r="G57" s="162">
        <f>E57+F57</f>
        <v>700</v>
      </c>
    </row>
    <row r="58" spans="1:7" ht="12.75">
      <c r="A58" s="124">
        <v>750</v>
      </c>
      <c r="B58" s="80"/>
      <c r="C58" s="80"/>
      <c r="D58" s="178" t="s">
        <v>39</v>
      </c>
      <c r="E58" s="81">
        <v>1670642</v>
      </c>
      <c r="F58" s="81">
        <f>F62+F70+F72+F59</f>
        <v>59472</v>
      </c>
      <c r="G58" s="81">
        <f>G62+G70+G72+G59</f>
        <v>1730114</v>
      </c>
    </row>
    <row r="59" spans="1:7" ht="12.75">
      <c r="A59" s="128"/>
      <c r="B59" s="72">
        <v>75011</v>
      </c>
      <c r="C59" s="72"/>
      <c r="D59" s="181" t="s">
        <v>75</v>
      </c>
      <c r="E59" s="214">
        <v>105000</v>
      </c>
      <c r="F59" s="214">
        <f>SUM(F60:F61)</f>
        <v>0</v>
      </c>
      <c r="G59" s="214">
        <f>SUM(G60:G61)</f>
        <v>105000</v>
      </c>
    </row>
    <row r="60" spans="1:7" ht="12.75">
      <c r="A60" s="128"/>
      <c r="B60" s="62"/>
      <c r="C60" s="36">
        <v>2360</v>
      </c>
      <c r="D60" s="182" t="s">
        <v>266</v>
      </c>
      <c r="E60" s="215"/>
      <c r="F60" s="215"/>
      <c r="G60" s="215"/>
    </row>
    <row r="61" spans="1:7" ht="12.75">
      <c r="A61" s="128"/>
      <c r="B61" s="66"/>
      <c r="C61" s="70"/>
      <c r="D61" s="183" t="s">
        <v>267</v>
      </c>
      <c r="E61" s="247">
        <v>105000</v>
      </c>
      <c r="F61" s="247"/>
      <c r="G61" s="247">
        <f>E61+F61</f>
        <v>105000</v>
      </c>
    </row>
    <row r="62" spans="1:7" ht="12.75">
      <c r="A62" s="128"/>
      <c r="B62" s="72">
        <v>75023</v>
      </c>
      <c r="C62" s="72"/>
      <c r="D62" s="181" t="s">
        <v>76</v>
      </c>
      <c r="E62" s="214">
        <v>1513582</v>
      </c>
      <c r="F62" s="214">
        <f>SUM(F63:F69)</f>
        <v>44372</v>
      </c>
      <c r="G62" s="214">
        <f>SUM(G63:G69)</f>
        <v>1557954</v>
      </c>
    </row>
    <row r="63" spans="1:7" ht="12.75">
      <c r="A63" s="128"/>
      <c r="B63" s="62"/>
      <c r="C63" s="75" t="s">
        <v>239</v>
      </c>
      <c r="D63" s="185" t="s">
        <v>210</v>
      </c>
      <c r="E63" s="340">
        <v>62623</v>
      </c>
      <c r="F63" s="340"/>
      <c r="G63" s="340">
        <f>E63+F63</f>
        <v>62623</v>
      </c>
    </row>
    <row r="64" spans="1:7" ht="12.75">
      <c r="A64" s="128"/>
      <c r="B64" s="62"/>
      <c r="C64" s="75" t="s">
        <v>225</v>
      </c>
      <c r="D64" s="185" t="s">
        <v>98</v>
      </c>
      <c r="E64" s="215">
        <v>1036000</v>
      </c>
      <c r="F64" s="215"/>
      <c r="G64" s="215">
        <f>E64+F64</f>
        <v>1036000</v>
      </c>
    </row>
    <row r="65" spans="1:7" ht="12.75">
      <c r="A65" s="128"/>
      <c r="B65" s="62"/>
      <c r="C65" s="36" t="s">
        <v>229</v>
      </c>
      <c r="D65" s="182" t="s">
        <v>100</v>
      </c>
      <c r="E65" s="215">
        <v>299059</v>
      </c>
      <c r="F65" s="215"/>
      <c r="G65" s="215">
        <f>E65+F65</f>
        <v>299059</v>
      </c>
    </row>
    <row r="66" spans="1:7" ht="12.75">
      <c r="A66" s="128"/>
      <c r="B66" s="62"/>
      <c r="C66" s="75" t="s">
        <v>231</v>
      </c>
      <c r="D66" s="185" t="s">
        <v>215</v>
      </c>
      <c r="E66" s="215">
        <v>33000</v>
      </c>
      <c r="F66" s="215"/>
      <c r="G66" s="215">
        <f>E66+F66</f>
        <v>33000</v>
      </c>
    </row>
    <row r="67" spans="1:7" ht="12.75">
      <c r="A67" s="128"/>
      <c r="B67" s="62"/>
      <c r="C67" s="36" t="s">
        <v>227</v>
      </c>
      <c r="D67" s="182" t="s">
        <v>119</v>
      </c>
      <c r="E67" s="215">
        <v>82900</v>
      </c>
      <c r="F67" s="215"/>
      <c r="G67" s="215">
        <f>E67+F67</f>
        <v>82900</v>
      </c>
    </row>
    <row r="68" spans="1:7" ht="12.75">
      <c r="A68" s="128"/>
      <c r="B68" s="62"/>
      <c r="C68" s="36">
        <v>2700</v>
      </c>
      <c r="D68" s="182" t="s">
        <v>180</v>
      </c>
      <c r="E68" s="215"/>
      <c r="F68" s="215"/>
      <c r="G68" s="215"/>
    </row>
    <row r="69" spans="1:7" ht="12.75">
      <c r="A69" s="128"/>
      <c r="B69" s="66"/>
      <c r="C69" s="70"/>
      <c r="D69" s="183" t="s">
        <v>181</v>
      </c>
      <c r="E69" s="247">
        <v>0</v>
      </c>
      <c r="F69" s="247">
        <v>44372</v>
      </c>
      <c r="G69" s="247">
        <f>E69+F69</f>
        <v>44372</v>
      </c>
    </row>
    <row r="70" spans="1:7" ht="12.75">
      <c r="A70" s="128"/>
      <c r="B70" s="66">
        <v>75046</v>
      </c>
      <c r="C70" s="66"/>
      <c r="D70" s="184" t="s">
        <v>191</v>
      </c>
      <c r="E70" s="233">
        <v>51750</v>
      </c>
      <c r="F70" s="233">
        <f>F71</f>
        <v>15000</v>
      </c>
      <c r="G70" s="233">
        <f>G71</f>
        <v>66750</v>
      </c>
    </row>
    <row r="71" spans="1:7" ht="13.5" thickBot="1">
      <c r="A71" s="129"/>
      <c r="B71" s="305"/>
      <c r="C71" s="117" t="s">
        <v>225</v>
      </c>
      <c r="D71" s="203" t="s">
        <v>98</v>
      </c>
      <c r="E71" s="306">
        <v>51750</v>
      </c>
      <c r="F71" s="306">
        <v>15000</v>
      </c>
      <c r="G71" s="306">
        <f>E71+F71</f>
        <v>66750</v>
      </c>
    </row>
    <row r="72" spans="1:7" ht="12.75">
      <c r="A72" s="128"/>
      <c r="B72" s="66">
        <v>75095</v>
      </c>
      <c r="C72" s="66"/>
      <c r="D72" s="184" t="s">
        <v>66</v>
      </c>
      <c r="E72" s="68">
        <v>310</v>
      </c>
      <c r="F72" s="68">
        <f>SUM(F73:F74)</f>
        <v>100</v>
      </c>
      <c r="G72" s="68">
        <f>SUM(G73:G74)</f>
        <v>410</v>
      </c>
    </row>
    <row r="73" spans="1:7" ht="12.75">
      <c r="A73" s="128"/>
      <c r="B73" s="62"/>
      <c r="C73" s="36" t="s">
        <v>226</v>
      </c>
      <c r="D73" s="182" t="s">
        <v>57</v>
      </c>
      <c r="E73" s="215">
        <v>310</v>
      </c>
      <c r="F73" s="37">
        <v>100</v>
      </c>
      <c r="G73" s="215">
        <f>E73+F73</f>
        <v>410</v>
      </c>
    </row>
    <row r="74" spans="1:7" ht="13.5" thickBot="1">
      <c r="A74" s="129"/>
      <c r="B74" s="76"/>
      <c r="C74" s="38" t="s">
        <v>227</v>
      </c>
      <c r="D74" s="177" t="s">
        <v>119</v>
      </c>
      <c r="E74" s="162"/>
      <c r="F74" s="162"/>
      <c r="G74" s="162"/>
    </row>
    <row r="75" spans="1:7" ht="12.75">
      <c r="A75" s="124">
        <v>754</v>
      </c>
      <c r="B75" s="80"/>
      <c r="C75" s="80"/>
      <c r="D75" s="178" t="s">
        <v>50</v>
      </c>
      <c r="E75" s="81">
        <v>1200000</v>
      </c>
      <c r="F75" s="81">
        <f>F76</f>
        <v>400000</v>
      </c>
      <c r="G75" s="81">
        <f>G76</f>
        <v>1600000</v>
      </c>
    </row>
    <row r="76" spans="1:7" ht="12.75">
      <c r="A76" s="128"/>
      <c r="B76" s="72">
        <v>75416</v>
      </c>
      <c r="C76" s="72"/>
      <c r="D76" s="181" t="s">
        <v>83</v>
      </c>
      <c r="E76" s="84">
        <v>1200000</v>
      </c>
      <c r="F76" s="84">
        <f>F77</f>
        <v>400000</v>
      </c>
      <c r="G76" s="84">
        <f>G77</f>
        <v>1600000</v>
      </c>
    </row>
    <row r="77" spans="1:7" ht="13.5" thickBot="1">
      <c r="A77" s="129"/>
      <c r="B77" s="273"/>
      <c r="C77" s="274" t="s">
        <v>238</v>
      </c>
      <c r="D77" s="275" t="s">
        <v>111</v>
      </c>
      <c r="E77" s="118">
        <v>1200000</v>
      </c>
      <c r="F77" s="118">
        <v>400000</v>
      </c>
      <c r="G77" s="118">
        <f>E77+F77</f>
        <v>1600000</v>
      </c>
    </row>
    <row r="78" spans="1:7" ht="12.75">
      <c r="A78" s="500">
        <v>756</v>
      </c>
      <c r="B78" s="103"/>
      <c r="C78" s="94"/>
      <c r="D78" s="190" t="s">
        <v>287</v>
      </c>
      <c r="E78" s="74"/>
      <c r="F78" s="74"/>
      <c r="G78" s="74"/>
    </row>
    <row r="79" spans="1:7" ht="12.75">
      <c r="A79" s="501"/>
      <c r="B79" s="104"/>
      <c r="C79" s="80"/>
      <c r="D79" s="191" t="s">
        <v>288</v>
      </c>
      <c r="E79" s="81">
        <v>696823442</v>
      </c>
      <c r="F79" s="81">
        <f>F80+F84+F98+F108+F110+F113</f>
        <v>5723892</v>
      </c>
      <c r="G79" s="81">
        <f>G80+G84+G98+G108+G110+G113</f>
        <v>702547334</v>
      </c>
    </row>
    <row r="80" spans="1:7" ht="12.75">
      <c r="A80" s="152"/>
      <c r="B80" s="153">
        <v>75601</v>
      </c>
      <c r="C80" s="72"/>
      <c r="D80" s="192" t="s">
        <v>162</v>
      </c>
      <c r="E80" s="84">
        <v>5300000</v>
      </c>
      <c r="F80" s="84">
        <f>SUM(F81:F82)</f>
        <v>0</v>
      </c>
      <c r="G80" s="84">
        <f>SUM(G81:G82)</f>
        <v>5300000</v>
      </c>
    </row>
    <row r="81" spans="1:7" ht="12.75">
      <c r="A81" s="152"/>
      <c r="B81" s="64"/>
      <c r="C81" s="36" t="s">
        <v>240</v>
      </c>
      <c r="D81" s="182" t="s">
        <v>285</v>
      </c>
      <c r="E81" s="37">
        <v>5100000</v>
      </c>
      <c r="F81" s="37"/>
      <c r="G81" s="37">
        <f>E81+F81</f>
        <v>5100000</v>
      </c>
    </row>
    <row r="82" spans="1:7" ht="12.75">
      <c r="A82" s="349"/>
      <c r="B82" s="229"/>
      <c r="C82" s="70" t="s">
        <v>236</v>
      </c>
      <c r="D82" s="183" t="s">
        <v>118</v>
      </c>
      <c r="E82" s="159">
        <v>200000</v>
      </c>
      <c r="F82" s="159"/>
      <c r="G82" s="159">
        <f>E82+F82</f>
        <v>200000</v>
      </c>
    </row>
    <row r="83" spans="1:7" ht="12.75">
      <c r="A83" s="132"/>
      <c r="B83" s="64">
        <v>75615</v>
      </c>
      <c r="C83" s="62"/>
      <c r="D83" s="193" t="s">
        <v>260</v>
      </c>
      <c r="E83" s="249"/>
      <c r="F83" s="249"/>
      <c r="G83" s="249"/>
    </row>
    <row r="84" spans="1:7" ht="12.75">
      <c r="A84" s="132"/>
      <c r="B84" s="67"/>
      <c r="C84" s="66"/>
      <c r="D84" s="194" t="s">
        <v>259</v>
      </c>
      <c r="E84" s="233">
        <v>274436555</v>
      </c>
      <c r="F84" s="233">
        <f>SUM(F85:F97)</f>
        <v>4223892</v>
      </c>
      <c r="G84" s="233">
        <f>SUM(G85:G97)</f>
        <v>278660447</v>
      </c>
    </row>
    <row r="85" spans="1:7" ht="12.75">
      <c r="A85" s="49"/>
      <c r="B85" s="29"/>
      <c r="C85" s="36" t="s">
        <v>241</v>
      </c>
      <c r="D85" s="182" t="s">
        <v>84</v>
      </c>
      <c r="E85" s="160">
        <v>205730000</v>
      </c>
      <c r="F85" s="160"/>
      <c r="G85" s="160">
        <f>E85+F85</f>
        <v>205730000</v>
      </c>
    </row>
    <row r="86" spans="1:7" ht="12.75">
      <c r="A86" s="3"/>
      <c r="B86" s="28"/>
      <c r="C86" s="36" t="s">
        <v>242</v>
      </c>
      <c r="D86" s="182" t="s">
        <v>85</v>
      </c>
      <c r="E86" s="160">
        <v>327800</v>
      </c>
      <c r="F86" s="160"/>
      <c r="G86" s="160">
        <f aca="true" t="shared" si="0" ref="G86:G95">E86+F86</f>
        <v>327800</v>
      </c>
    </row>
    <row r="87" spans="1:7" ht="12.75">
      <c r="A87" s="3"/>
      <c r="B87" s="31"/>
      <c r="C87" s="36" t="s">
        <v>243</v>
      </c>
      <c r="D87" s="182" t="s">
        <v>86</v>
      </c>
      <c r="E87" s="160">
        <v>32200</v>
      </c>
      <c r="F87" s="160"/>
      <c r="G87" s="160">
        <f t="shared" si="0"/>
        <v>32200</v>
      </c>
    </row>
    <row r="88" spans="1:7" ht="12.75">
      <c r="A88" s="3"/>
      <c r="B88" s="31"/>
      <c r="C88" s="36" t="s">
        <v>244</v>
      </c>
      <c r="D88" s="182" t="s">
        <v>87</v>
      </c>
      <c r="E88" s="160">
        <v>20000000</v>
      </c>
      <c r="F88" s="160"/>
      <c r="G88" s="160">
        <f t="shared" si="0"/>
        <v>20000000</v>
      </c>
    </row>
    <row r="89" spans="1:7" ht="12.75">
      <c r="A89" s="3"/>
      <c r="B89" s="31"/>
      <c r="C89" s="36" t="s">
        <v>247</v>
      </c>
      <c r="D89" s="182" t="s">
        <v>88</v>
      </c>
      <c r="E89" s="160">
        <v>5100000</v>
      </c>
      <c r="F89" s="160"/>
      <c r="G89" s="160">
        <f t="shared" si="0"/>
        <v>5100000</v>
      </c>
    </row>
    <row r="90" spans="1:7" ht="12.75">
      <c r="A90" s="3"/>
      <c r="B90" s="31"/>
      <c r="C90" s="36" t="s">
        <v>248</v>
      </c>
      <c r="D90" s="182" t="s">
        <v>89</v>
      </c>
      <c r="E90" s="160">
        <v>484000</v>
      </c>
      <c r="F90" s="160"/>
      <c r="G90" s="160">
        <f t="shared" si="0"/>
        <v>484000</v>
      </c>
    </row>
    <row r="91" spans="1:7" ht="12.75">
      <c r="A91" s="3"/>
      <c r="B91" s="31"/>
      <c r="C91" s="36" t="s">
        <v>249</v>
      </c>
      <c r="D91" s="182" t="s">
        <v>92</v>
      </c>
      <c r="E91" s="160">
        <v>5000000</v>
      </c>
      <c r="F91" s="160"/>
      <c r="G91" s="160">
        <f t="shared" si="0"/>
        <v>5000000</v>
      </c>
    </row>
    <row r="92" spans="1:7" ht="12.75">
      <c r="A92" s="3"/>
      <c r="B92" s="31"/>
      <c r="C92" s="36" t="s">
        <v>245</v>
      </c>
      <c r="D92" s="182" t="s">
        <v>132</v>
      </c>
      <c r="E92" s="160">
        <v>1000</v>
      </c>
      <c r="F92" s="160"/>
      <c r="G92" s="160">
        <f t="shared" si="0"/>
        <v>1000</v>
      </c>
    </row>
    <row r="93" spans="1:7" ht="12.75">
      <c r="A93" s="3"/>
      <c r="B93" s="31"/>
      <c r="C93" s="36" t="s">
        <v>246</v>
      </c>
      <c r="D93" s="182" t="s">
        <v>90</v>
      </c>
      <c r="E93" s="160">
        <v>29000000</v>
      </c>
      <c r="F93" s="160"/>
      <c r="G93" s="160">
        <f t="shared" si="0"/>
        <v>29000000</v>
      </c>
    </row>
    <row r="94" spans="1:7" ht="12.75">
      <c r="A94" s="3"/>
      <c r="B94" s="31"/>
      <c r="C94" s="36" t="s">
        <v>225</v>
      </c>
      <c r="D94" s="182" t="s">
        <v>98</v>
      </c>
      <c r="E94" s="160">
        <v>250000</v>
      </c>
      <c r="F94" s="160">
        <v>200000</v>
      </c>
      <c r="G94" s="160">
        <f t="shared" si="0"/>
        <v>450000</v>
      </c>
    </row>
    <row r="95" spans="1:7" ht="12.75">
      <c r="A95" s="3"/>
      <c r="B95" s="31"/>
      <c r="C95" s="36" t="s">
        <v>236</v>
      </c>
      <c r="D95" s="182" t="s">
        <v>118</v>
      </c>
      <c r="E95" s="160">
        <v>3779000</v>
      </c>
      <c r="F95" s="160"/>
      <c r="G95" s="160">
        <f t="shared" si="0"/>
        <v>3779000</v>
      </c>
    </row>
    <row r="96" spans="1:7" ht="12.75">
      <c r="A96" s="3"/>
      <c r="B96" s="62"/>
      <c r="C96" s="75">
        <v>2440</v>
      </c>
      <c r="D96" s="173" t="s">
        <v>220</v>
      </c>
      <c r="E96" s="160"/>
      <c r="F96" s="160"/>
      <c r="G96" s="160"/>
    </row>
    <row r="97" spans="1:7" ht="12.75">
      <c r="A97" s="3"/>
      <c r="B97" s="62"/>
      <c r="C97" s="75"/>
      <c r="D97" s="174" t="s">
        <v>221</v>
      </c>
      <c r="E97" s="160">
        <v>4732555</v>
      </c>
      <c r="F97" s="159">
        <v>4023892</v>
      </c>
      <c r="G97" s="160">
        <f>E97+F97</f>
        <v>8756447</v>
      </c>
    </row>
    <row r="98" spans="1:7" ht="12.75">
      <c r="A98" s="3"/>
      <c r="B98" s="107">
        <v>75618</v>
      </c>
      <c r="C98" s="112"/>
      <c r="D98" s="199" t="s">
        <v>9</v>
      </c>
      <c r="E98" s="109">
        <v>34579400</v>
      </c>
      <c r="F98" s="109">
        <f>SUM(F100:F107)</f>
        <v>1500000</v>
      </c>
      <c r="G98" s="109">
        <f>SUM(G100:G107)</f>
        <v>36079400</v>
      </c>
    </row>
    <row r="99" spans="1:7" ht="12.75">
      <c r="A99" s="3"/>
      <c r="B99" s="86"/>
      <c r="C99" s="70"/>
      <c r="D99" s="25" t="s">
        <v>10</v>
      </c>
      <c r="E99" s="222"/>
      <c r="F99" s="222"/>
      <c r="G99" s="222"/>
    </row>
    <row r="100" spans="1:7" ht="12.75">
      <c r="A100" s="3"/>
      <c r="B100" s="59"/>
      <c r="C100" s="36" t="s">
        <v>250</v>
      </c>
      <c r="D100" s="182" t="s">
        <v>205</v>
      </c>
      <c r="E100" s="160">
        <v>119000</v>
      </c>
      <c r="F100" s="160"/>
      <c r="G100" s="160">
        <f>E100+F100</f>
        <v>119000</v>
      </c>
    </row>
    <row r="101" spans="1:7" ht="12.75">
      <c r="A101" s="3"/>
      <c r="B101" s="31"/>
      <c r="C101" s="36" t="s">
        <v>251</v>
      </c>
      <c r="D101" s="182" t="s">
        <v>91</v>
      </c>
      <c r="E101" s="160">
        <v>13200000</v>
      </c>
      <c r="F101" s="160"/>
      <c r="G101" s="160">
        <f>E101+F101</f>
        <v>13200000</v>
      </c>
    </row>
    <row r="102" spans="1:7" ht="12.75">
      <c r="A102" s="3"/>
      <c r="B102" s="31"/>
      <c r="C102" s="36" t="s">
        <v>237</v>
      </c>
      <c r="D102" s="182" t="s">
        <v>110</v>
      </c>
      <c r="E102" s="160">
        <v>12740600</v>
      </c>
      <c r="F102" s="160">
        <v>1500000</v>
      </c>
      <c r="G102" s="160">
        <f>E102+F102</f>
        <v>14240600</v>
      </c>
    </row>
    <row r="103" spans="1:7" ht="12.75">
      <c r="A103" s="3"/>
      <c r="B103" s="31"/>
      <c r="C103" s="36" t="s">
        <v>252</v>
      </c>
      <c r="D103" s="182" t="s">
        <v>99</v>
      </c>
      <c r="E103" s="160">
        <v>7300000</v>
      </c>
      <c r="F103" s="160"/>
      <c r="G103" s="160">
        <f>E103+F103</f>
        <v>7300000</v>
      </c>
    </row>
    <row r="104" spans="1:7" ht="12.75">
      <c r="A104" s="3"/>
      <c r="B104" s="31"/>
      <c r="C104" s="36" t="s">
        <v>261</v>
      </c>
      <c r="D104" s="182" t="s">
        <v>262</v>
      </c>
      <c r="E104" s="160"/>
      <c r="F104" s="160"/>
      <c r="G104" s="160"/>
    </row>
    <row r="105" spans="1:7" ht="12.75">
      <c r="A105" s="3"/>
      <c r="B105" s="31"/>
      <c r="C105" s="36"/>
      <c r="D105" s="182" t="s">
        <v>263</v>
      </c>
      <c r="E105" s="160">
        <v>1200000</v>
      </c>
      <c r="F105" s="160"/>
      <c r="G105" s="160">
        <f>E105+F105</f>
        <v>1200000</v>
      </c>
    </row>
    <row r="106" spans="1:7" ht="12.75">
      <c r="A106" s="3"/>
      <c r="B106" s="31"/>
      <c r="C106" s="75" t="s">
        <v>238</v>
      </c>
      <c r="D106" s="185" t="s">
        <v>111</v>
      </c>
      <c r="E106" s="160">
        <v>5000</v>
      </c>
      <c r="F106" s="215"/>
      <c r="G106" s="160">
        <f>E106+F106</f>
        <v>5000</v>
      </c>
    </row>
    <row r="107" spans="1:7" ht="12.75">
      <c r="A107" s="3"/>
      <c r="B107" s="31"/>
      <c r="C107" s="75" t="s">
        <v>230</v>
      </c>
      <c r="D107" s="185" t="s">
        <v>56</v>
      </c>
      <c r="E107" s="160">
        <v>14800</v>
      </c>
      <c r="F107" s="215"/>
      <c r="G107" s="160">
        <f>E107+F107</f>
        <v>14800</v>
      </c>
    </row>
    <row r="108" spans="1:7" ht="12.75">
      <c r="A108" s="3"/>
      <c r="B108" s="71">
        <v>75619</v>
      </c>
      <c r="C108" s="90"/>
      <c r="D108" s="180" t="s">
        <v>93</v>
      </c>
      <c r="E108" s="220">
        <v>30000</v>
      </c>
      <c r="F108" s="220">
        <f>F109</f>
        <v>0</v>
      </c>
      <c r="G108" s="220">
        <f>G109</f>
        <v>30000</v>
      </c>
    </row>
    <row r="109" spans="1:7" ht="12.75">
      <c r="A109" s="3"/>
      <c r="B109" s="52"/>
      <c r="C109" s="77" t="s">
        <v>227</v>
      </c>
      <c r="D109" s="196" t="s">
        <v>119</v>
      </c>
      <c r="E109" s="252">
        <v>30000</v>
      </c>
      <c r="F109" s="252"/>
      <c r="G109" s="252">
        <f>E109+F109</f>
        <v>30000</v>
      </c>
    </row>
    <row r="110" spans="1:7" ht="12.75">
      <c r="A110" s="3"/>
      <c r="B110" s="86">
        <v>75621</v>
      </c>
      <c r="C110" s="157"/>
      <c r="D110" s="25" t="s">
        <v>94</v>
      </c>
      <c r="E110" s="222">
        <v>379477487</v>
      </c>
      <c r="F110" s="222">
        <f>SUM(F111:F112)</f>
        <v>0</v>
      </c>
      <c r="G110" s="222">
        <f>SUM(G111:G112)</f>
        <v>379477487</v>
      </c>
    </row>
    <row r="111" spans="1:7" ht="12.75">
      <c r="A111" s="3"/>
      <c r="B111" s="31"/>
      <c r="C111" s="36" t="s">
        <v>253</v>
      </c>
      <c r="D111" s="182" t="s">
        <v>108</v>
      </c>
      <c r="E111" s="160">
        <v>348127487</v>
      </c>
      <c r="F111" s="160"/>
      <c r="G111" s="160">
        <f>E111+F111</f>
        <v>348127487</v>
      </c>
    </row>
    <row r="112" spans="1:7" ht="12.75">
      <c r="A112" s="3"/>
      <c r="B112" s="55"/>
      <c r="C112" s="70" t="s">
        <v>254</v>
      </c>
      <c r="D112" s="183" t="s">
        <v>109</v>
      </c>
      <c r="E112" s="160">
        <v>31350000</v>
      </c>
      <c r="F112" s="159"/>
      <c r="G112" s="160">
        <f>E112+F112</f>
        <v>31350000</v>
      </c>
    </row>
    <row r="113" spans="1:7" ht="12.75">
      <c r="A113" s="3"/>
      <c r="B113" s="71">
        <v>75624</v>
      </c>
      <c r="C113" s="90"/>
      <c r="D113" s="180" t="s">
        <v>163</v>
      </c>
      <c r="E113" s="220">
        <v>3000000</v>
      </c>
      <c r="F113" s="220">
        <f>F114</f>
        <v>0</v>
      </c>
      <c r="G113" s="220">
        <f>G114</f>
        <v>3000000</v>
      </c>
    </row>
    <row r="114" spans="1:7" ht="13.5" thickBot="1">
      <c r="A114" s="6"/>
      <c r="B114" s="32"/>
      <c r="C114" s="38" t="s">
        <v>255</v>
      </c>
      <c r="D114" s="177" t="s">
        <v>95</v>
      </c>
      <c r="E114" s="218">
        <v>3000000</v>
      </c>
      <c r="F114" s="218"/>
      <c r="G114" s="218">
        <f>E114+F114</f>
        <v>3000000</v>
      </c>
    </row>
    <row r="115" spans="1:7" ht="12.75">
      <c r="A115" s="124">
        <v>758</v>
      </c>
      <c r="B115" s="80"/>
      <c r="C115" s="80"/>
      <c r="D115" s="178" t="s">
        <v>34</v>
      </c>
      <c r="E115" s="81">
        <v>148638272</v>
      </c>
      <c r="F115" s="81">
        <f>F116+F120+F122+F118</f>
        <v>-2305313</v>
      </c>
      <c r="G115" s="81">
        <f>G116+G120+G122+G118</f>
        <v>146332959</v>
      </c>
    </row>
    <row r="116" spans="1:7" ht="14.25">
      <c r="A116" s="47"/>
      <c r="B116" s="59">
        <v>75801</v>
      </c>
      <c r="C116" s="59"/>
      <c r="D116" s="195" t="s">
        <v>293</v>
      </c>
      <c r="E116" s="78">
        <v>143339444</v>
      </c>
      <c r="F116" s="78">
        <f>F117</f>
        <v>194687</v>
      </c>
      <c r="G116" s="78">
        <f>G117</f>
        <v>143534131</v>
      </c>
    </row>
    <row r="117" spans="1:7" ht="12.75">
      <c r="A117" s="133"/>
      <c r="B117" s="87"/>
      <c r="C117" s="88">
        <v>2920</v>
      </c>
      <c r="D117" s="196" t="s">
        <v>46</v>
      </c>
      <c r="E117" s="89">
        <v>143339444</v>
      </c>
      <c r="F117" s="89">
        <f>194687</f>
        <v>194687</v>
      </c>
      <c r="G117" s="89">
        <f>E117+F117</f>
        <v>143534131</v>
      </c>
    </row>
    <row r="118" spans="1:7" ht="14.25">
      <c r="A118" s="47"/>
      <c r="B118" s="71">
        <v>75802</v>
      </c>
      <c r="C118" s="71"/>
      <c r="D118" s="180" t="s">
        <v>334</v>
      </c>
      <c r="E118" s="220">
        <v>3500000</v>
      </c>
      <c r="F118" s="220">
        <f>F119</f>
        <v>-3500000</v>
      </c>
      <c r="G118" s="220">
        <f>G119</f>
        <v>0</v>
      </c>
    </row>
    <row r="119" spans="1:7" ht="12.75">
      <c r="A119" s="133"/>
      <c r="B119" s="230"/>
      <c r="C119" s="56">
        <v>2780</v>
      </c>
      <c r="D119" s="183" t="s">
        <v>335</v>
      </c>
      <c r="E119" s="159">
        <v>3500000</v>
      </c>
      <c r="F119" s="159">
        <v>-3500000</v>
      </c>
      <c r="G119" s="159">
        <f>E119+F119</f>
        <v>0</v>
      </c>
    </row>
    <row r="120" spans="1:7" ht="12.75">
      <c r="A120" s="3"/>
      <c r="B120" s="71">
        <v>75805</v>
      </c>
      <c r="C120" s="90"/>
      <c r="D120" s="180" t="s">
        <v>103</v>
      </c>
      <c r="E120" s="54">
        <v>577352</v>
      </c>
      <c r="F120" s="54">
        <f>F121</f>
        <v>0</v>
      </c>
      <c r="G120" s="54">
        <f>G121</f>
        <v>577352</v>
      </c>
    </row>
    <row r="121" spans="1:7" ht="12.75">
      <c r="A121" s="3"/>
      <c r="B121" s="55"/>
      <c r="C121" s="56">
        <v>2920</v>
      </c>
      <c r="D121" s="183" t="s">
        <v>46</v>
      </c>
      <c r="E121" s="57">
        <v>577352</v>
      </c>
      <c r="F121" s="57"/>
      <c r="G121" s="57">
        <f>E121+F121</f>
        <v>577352</v>
      </c>
    </row>
    <row r="122" spans="1:7" ht="12.75">
      <c r="A122" s="3"/>
      <c r="B122" s="71">
        <v>75814</v>
      </c>
      <c r="C122" s="90"/>
      <c r="D122" s="180" t="s">
        <v>104</v>
      </c>
      <c r="E122" s="54">
        <v>1221476</v>
      </c>
      <c r="F122" s="54">
        <f>F123+F124</f>
        <v>1000000</v>
      </c>
      <c r="G122" s="54">
        <f>G123+G124</f>
        <v>2221476</v>
      </c>
    </row>
    <row r="123" spans="1:7" ht="12.75">
      <c r="A123" s="3"/>
      <c r="B123" s="31"/>
      <c r="C123" s="36" t="s">
        <v>230</v>
      </c>
      <c r="D123" s="182" t="s">
        <v>56</v>
      </c>
      <c r="E123" s="37">
        <v>850000</v>
      </c>
      <c r="F123" s="37">
        <v>1000000</v>
      </c>
      <c r="G123" s="37">
        <f>E123+F123</f>
        <v>1850000</v>
      </c>
    </row>
    <row r="124" spans="1:7" ht="13.5" thickBot="1">
      <c r="A124" s="6"/>
      <c r="B124" s="32"/>
      <c r="C124" s="38" t="s">
        <v>227</v>
      </c>
      <c r="D124" s="177" t="s">
        <v>119</v>
      </c>
      <c r="E124" s="218">
        <v>371476</v>
      </c>
      <c r="F124" s="39"/>
      <c r="G124" s="218">
        <f>E124+F124</f>
        <v>371476</v>
      </c>
    </row>
    <row r="125" spans="1:7" ht="12.75">
      <c r="A125" s="124">
        <v>801</v>
      </c>
      <c r="B125" s="80"/>
      <c r="C125" s="80"/>
      <c r="D125" s="178" t="s">
        <v>31</v>
      </c>
      <c r="E125" s="81">
        <v>217784</v>
      </c>
      <c r="F125" s="81">
        <f>F126+F136+F140+F132</f>
        <v>56470</v>
      </c>
      <c r="G125" s="81">
        <f>G126+G136+G140+G132</f>
        <v>274254</v>
      </c>
    </row>
    <row r="126" spans="1:7" ht="12.75">
      <c r="A126" s="3"/>
      <c r="B126" s="71">
        <v>80101</v>
      </c>
      <c r="C126" s="51"/>
      <c r="D126" s="180" t="s">
        <v>105</v>
      </c>
      <c r="E126" s="54">
        <v>51372</v>
      </c>
      <c r="F126" s="54">
        <f>SUM(F127:F131)</f>
        <v>24580</v>
      </c>
      <c r="G126" s="54">
        <f>SUM(G127:G131)</f>
        <v>75952</v>
      </c>
    </row>
    <row r="127" spans="1:7" ht="12.75">
      <c r="A127" s="3"/>
      <c r="B127" s="59"/>
      <c r="C127" s="36" t="s">
        <v>225</v>
      </c>
      <c r="D127" s="182" t="s">
        <v>98</v>
      </c>
      <c r="E127" s="37">
        <v>240</v>
      </c>
      <c r="F127" s="37"/>
      <c r="G127" s="37">
        <f>E127+F127</f>
        <v>240</v>
      </c>
    </row>
    <row r="128" spans="1:7" ht="12.75" hidden="1">
      <c r="A128" s="3"/>
      <c r="B128" s="59"/>
      <c r="C128" s="36" t="s">
        <v>231</v>
      </c>
      <c r="D128" s="182" t="s">
        <v>116</v>
      </c>
      <c r="E128" s="37">
        <v>0</v>
      </c>
      <c r="F128" s="37"/>
      <c r="G128" s="37">
        <f>E128+F128</f>
        <v>0</v>
      </c>
    </row>
    <row r="129" spans="1:7" ht="12.75">
      <c r="A129" s="3"/>
      <c r="B129" s="31"/>
      <c r="C129" s="36" t="s">
        <v>227</v>
      </c>
      <c r="D129" s="182" t="s">
        <v>119</v>
      </c>
      <c r="E129" s="37">
        <v>6033</v>
      </c>
      <c r="F129" s="37"/>
      <c r="G129" s="37">
        <f>E129+F129</f>
        <v>6033</v>
      </c>
    </row>
    <row r="130" spans="1:7" ht="12.75">
      <c r="A130" s="3"/>
      <c r="B130" s="217"/>
      <c r="C130" s="75">
        <v>2030</v>
      </c>
      <c r="D130" s="182" t="s">
        <v>336</v>
      </c>
      <c r="E130" s="160"/>
      <c r="F130" s="160"/>
      <c r="G130" s="160"/>
    </row>
    <row r="131" spans="1:7" ht="12.75">
      <c r="A131" s="3"/>
      <c r="B131" s="150"/>
      <c r="C131" s="97"/>
      <c r="D131" s="183" t="s">
        <v>337</v>
      </c>
      <c r="E131" s="159">
        <v>45099</v>
      </c>
      <c r="F131" s="159">
        <v>24580</v>
      </c>
      <c r="G131" s="159">
        <f>SUM(E131:F131)</f>
        <v>69679</v>
      </c>
    </row>
    <row r="132" spans="1:7" ht="12.75">
      <c r="A132" s="3"/>
      <c r="B132" s="71">
        <v>80104</v>
      </c>
      <c r="C132" s="51"/>
      <c r="D132" s="180" t="s">
        <v>12</v>
      </c>
      <c r="E132" s="220">
        <v>163776</v>
      </c>
      <c r="F132" s="220">
        <f>F135+F133</f>
        <v>0</v>
      </c>
      <c r="G132" s="220">
        <f>G135+G133</f>
        <v>163776</v>
      </c>
    </row>
    <row r="133" spans="1:7" ht="12.75" hidden="1">
      <c r="A133" s="3"/>
      <c r="B133" s="59"/>
      <c r="C133" s="112" t="s">
        <v>227</v>
      </c>
      <c r="D133" s="201" t="s">
        <v>119</v>
      </c>
      <c r="E133" s="253"/>
      <c r="F133" s="253"/>
      <c r="G133" s="253"/>
    </row>
    <row r="134" spans="1:4" ht="12.75">
      <c r="A134" s="3"/>
      <c r="B134" s="59"/>
      <c r="C134" s="36">
        <v>2310</v>
      </c>
      <c r="D134" s="182" t="s">
        <v>327</v>
      </c>
    </row>
    <row r="135" spans="1:7" ht="12.75">
      <c r="A135" s="3"/>
      <c r="B135" s="59"/>
      <c r="C135" s="36"/>
      <c r="D135" s="182" t="s">
        <v>197</v>
      </c>
      <c r="E135" s="160">
        <v>163776</v>
      </c>
      <c r="F135" s="160"/>
      <c r="G135" s="160">
        <f>E135+F135</f>
        <v>163776</v>
      </c>
    </row>
    <row r="136" spans="1:7" ht="12.75">
      <c r="A136" s="3"/>
      <c r="B136" s="71">
        <v>80110</v>
      </c>
      <c r="C136" s="51"/>
      <c r="D136" s="180" t="s">
        <v>106</v>
      </c>
      <c r="E136" s="54">
        <v>2636</v>
      </c>
      <c r="F136" s="54">
        <f>SUM(F137:F139)</f>
        <v>0</v>
      </c>
      <c r="G136" s="54">
        <f>SUM(G137:G139)</f>
        <v>2636</v>
      </c>
    </row>
    <row r="137" spans="1:7" ht="12.75">
      <c r="A137" s="3"/>
      <c r="B137" s="59"/>
      <c r="C137" s="36" t="s">
        <v>225</v>
      </c>
      <c r="D137" s="182" t="s">
        <v>98</v>
      </c>
      <c r="E137" s="37">
        <v>310</v>
      </c>
      <c r="F137" s="37"/>
      <c r="G137" s="37">
        <f>E137+F137</f>
        <v>310</v>
      </c>
    </row>
    <row r="138" spans="1:7" ht="12.75" hidden="1">
      <c r="A138" s="3"/>
      <c r="B138" s="59"/>
      <c r="C138" s="36" t="s">
        <v>231</v>
      </c>
      <c r="D138" s="182" t="s">
        <v>116</v>
      </c>
      <c r="E138" s="37">
        <v>0</v>
      </c>
      <c r="F138" s="37"/>
      <c r="G138" s="37">
        <f>E138+F138</f>
        <v>0</v>
      </c>
    </row>
    <row r="139" spans="1:7" ht="12.75">
      <c r="A139" s="330"/>
      <c r="B139" s="55"/>
      <c r="C139" s="97" t="s">
        <v>227</v>
      </c>
      <c r="D139" s="183" t="s">
        <v>119</v>
      </c>
      <c r="E139" s="57">
        <v>2326</v>
      </c>
      <c r="F139" s="57"/>
      <c r="G139" s="57">
        <f>E139+F139</f>
        <v>2326</v>
      </c>
    </row>
    <row r="140" spans="1:7" ht="12.75">
      <c r="A140" s="3"/>
      <c r="B140" s="86">
        <v>80195</v>
      </c>
      <c r="C140" s="58"/>
      <c r="D140" s="25" t="s">
        <v>66</v>
      </c>
      <c r="E140" s="222">
        <v>0</v>
      </c>
      <c r="F140" s="222">
        <f>+F142</f>
        <v>31890</v>
      </c>
      <c r="G140" s="222">
        <f>+G142</f>
        <v>31890</v>
      </c>
    </row>
    <row r="141" spans="1:7" ht="12.75">
      <c r="A141" s="3"/>
      <c r="B141" s="31"/>
      <c r="C141" s="75">
        <v>2030</v>
      </c>
      <c r="D141" s="185" t="s">
        <v>164</v>
      </c>
      <c r="E141" s="41"/>
      <c r="F141" s="41"/>
      <c r="G141" s="41"/>
    </row>
    <row r="142" spans="1:7" ht="13.5" thickBot="1">
      <c r="A142" s="6"/>
      <c r="B142" s="32"/>
      <c r="C142" s="102"/>
      <c r="D142" s="186" t="s">
        <v>165</v>
      </c>
      <c r="E142" s="39">
        <v>0</v>
      </c>
      <c r="F142" s="39">
        <f>4050+27840</f>
        <v>31890</v>
      </c>
      <c r="G142" s="39">
        <f>E142+F142</f>
        <v>31890</v>
      </c>
    </row>
    <row r="143" spans="1:7" ht="12.75">
      <c r="A143" s="124">
        <v>851</v>
      </c>
      <c r="B143" s="80"/>
      <c r="C143" s="80"/>
      <c r="D143" s="178" t="s">
        <v>32</v>
      </c>
      <c r="E143" s="216">
        <v>15</v>
      </c>
      <c r="F143" s="216">
        <f>F144+F149+F154</f>
        <v>0</v>
      </c>
      <c r="G143" s="216">
        <f>G144+G149+G154</f>
        <v>15</v>
      </c>
    </row>
    <row r="144" spans="1:7" ht="12.75" hidden="1">
      <c r="A144" s="3"/>
      <c r="B144" s="86">
        <v>85111</v>
      </c>
      <c r="C144" s="86"/>
      <c r="D144" s="176" t="s">
        <v>8</v>
      </c>
      <c r="E144" s="78">
        <v>0</v>
      </c>
      <c r="F144" s="78">
        <f>F148</f>
        <v>0</v>
      </c>
      <c r="G144" s="78">
        <f>G148</f>
        <v>0</v>
      </c>
    </row>
    <row r="145" spans="1:7" ht="12.75" hidden="1">
      <c r="A145" s="3"/>
      <c r="B145" s="59"/>
      <c r="C145" s="75">
        <v>203</v>
      </c>
      <c r="D145" s="185" t="s">
        <v>164</v>
      </c>
      <c r="E145" s="41"/>
      <c r="F145" s="41"/>
      <c r="G145" s="41"/>
    </row>
    <row r="146" spans="1:7" ht="12.75" hidden="1">
      <c r="A146" s="3"/>
      <c r="B146" s="59"/>
      <c r="C146" s="75"/>
      <c r="D146" s="185" t="s">
        <v>165</v>
      </c>
      <c r="E146" s="41"/>
      <c r="F146" s="41"/>
      <c r="G146" s="41"/>
    </row>
    <row r="147" spans="1:7" ht="12.75" hidden="1">
      <c r="A147" s="3"/>
      <c r="B147" s="59"/>
      <c r="C147" s="75">
        <v>6330</v>
      </c>
      <c r="D147" s="185" t="s">
        <v>175</v>
      </c>
      <c r="E147" s="41"/>
      <c r="F147" s="41"/>
      <c r="G147" s="41"/>
    </row>
    <row r="148" spans="1:7" ht="12.75" hidden="1">
      <c r="A148" s="3"/>
      <c r="B148" s="55"/>
      <c r="C148" s="97"/>
      <c r="D148" s="187" t="s">
        <v>192</v>
      </c>
      <c r="E148" s="57"/>
      <c r="F148" s="57"/>
      <c r="G148" s="57"/>
    </row>
    <row r="149" spans="1:7" ht="12.75" hidden="1">
      <c r="A149" s="3"/>
      <c r="B149" s="86">
        <v>85121</v>
      </c>
      <c r="C149" s="86"/>
      <c r="D149" s="176" t="s">
        <v>193</v>
      </c>
      <c r="E149" s="78">
        <v>0</v>
      </c>
      <c r="F149" s="78">
        <f>SUM(F150:F153)</f>
        <v>0</v>
      </c>
      <c r="G149" s="78">
        <f>SUM(G150:G153)</f>
        <v>0</v>
      </c>
    </row>
    <row r="150" spans="1:7" ht="12.75" hidden="1">
      <c r="A150" s="3"/>
      <c r="B150" s="59"/>
      <c r="C150" s="75">
        <v>2030</v>
      </c>
      <c r="D150" s="185" t="s">
        <v>164</v>
      </c>
      <c r="E150" s="41"/>
      <c r="F150" s="41"/>
      <c r="G150" s="41"/>
    </row>
    <row r="151" spans="1:7" ht="12.75" hidden="1">
      <c r="A151" s="3"/>
      <c r="B151" s="86"/>
      <c r="C151" s="97"/>
      <c r="D151" s="187" t="s">
        <v>165</v>
      </c>
      <c r="E151" s="57"/>
      <c r="F151" s="57"/>
      <c r="G151" s="57"/>
    </row>
    <row r="152" spans="1:7" ht="12.75" hidden="1">
      <c r="A152" s="3"/>
      <c r="B152" s="59"/>
      <c r="C152" s="75">
        <v>633</v>
      </c>
      <c r="D152" s="185" t="s">
        <v>175</v>
      </c>
      <c r="E152" s="41"/>
      <c r="F152" s="41"/>
      <c r="G152" s="41"/>
    </row>
    <row r="153" spans="1:7" ht="12.75" hidden="1">
      <c r="A153" s="3"/>
      <c r="B153" s="55"/>
      <c r="C153" s="97"/>
      <c r="D153" s="187" t="s">
        <v>192</v>
      </c>
      <c r="E153" s="78"/>
      <c r="F153" s="78"/>
      <c r="G153" s="78"/>
    </row>
    <row r="154" spans="1:7" ht="12.75">
      <c r="A154" s="3"/>
      <c r="B154" s="86">
        <v>85154</v>
      </c>
      <c r="C154" s="239"/>
      <c r="D154" s="184" t="s">
        <v>198</v>
      </c>
      <c r="E154" s="78">
        <v>15</v>
      </c>
      <c r="F154" s="78">
        <f>F155</f>
        <v>0</v>
      </c>
      <c r="G154" s="78">
        <f>G155</f>
        <v>15</v>
      </c>
    </row>
    <row r="155" spans="1:7" ht="13.5" thickBot="1">
      <c r="A155" s="3"/>
      <c r="B155" s="55"/>
      <c r="C155" s="97" t="s">
        <v>227</v>
      </c>
      <c r="D155" s="183" t="s">
        <v>119</v>
      </c>
      <c r="E155" s="159">
        <v>15</v>
      </c>
      <c r="F155" s="159"/>
      <c r="G155" s="159">
        <f>E155+F155</f>
        <v>15</v>
      </c>
    </row>
    <row r="156" spans="1:7" ht="12.75">
      <c r="A156" s="123">
        <v>852</v>
      </c>
      <c r="B156" s="210"/>
      <c r="C156" s="210"/>
      <c r="D156" s="171" t="s">
        <v>264</v>
      </c>
      <c r="E156" s="79">
        <v>1072000</v>
      </c>
      <c r="F156" s="79">
        <f>F157+F160+F164+F166+F170</f>
        <v>1619907</v>
      </c>
      <c r="G156" s="79">
        <f>G157+G160+G164+G166+G170</f>
        <v>2691907</v>
      </c>
    </row>
    <row r="157" spans="1:7" ht="12.75">
      <c r="A157" s="126"/>
      <c r="B157" s="86">
        <v>85203</v>
      </c>
      <c r="C157" s="105"/>
      <c r="D157" s="25" t="s">
        <v>148</v>
      </c>
      <c r="E157" s="158">
        <v>50860</v>
      </c>
      <c r="F157" s="158">
        <f>SUM(F158:F159)</f>
        <v>0</v>
      </c>
      <c r="G157" s="158">
        <f>SUM(G158:G159)</f>
        <v>50860</v>
      </c>
    </row>
    <row r="158" spans="1:7" ht="12.75">
      <c r="A158" s="126"/>
      <c r="B158" s="59"/>
      <c r="C158" s="36" t="s">
        <v>229</v>
      </c>
      <c r="D158" s="182" t="s">
        <v>100</v>
      </c>
      <c r="E158" s="160">
        <v>50100</v>
      </c>
      <c r="F158" s="160"/>
      <c r="G158" s="160">
        <f>E158+F158</f>
        <v>50100</v>
      </c>
    </row>
    <row r="159" spans="1:7" ht="12.75">
      <c r="A159" s="126"/>
      <c r="B159" s="59"/>
      <c r="C159" s="36" t="s">
        <v>227</v>
      </c>
      <c r="D159" s="182" t="s">
        <v>119</v>
      </c>
      <c r="E159" s="160">
        <v>760</v>
      </c>
      <c r="F159" s="37"/>
      <c r="G159" s="160">
        <f>E159+F159</f>
        <v>760</v>
      </c>
    </row>
    <row r="160" spans="1:7" ht="12.75">
      <c r="A160" s="3"/>
      <c r="B160" s="71">
        <v>85214</v>
      </c>
      <c r="C160" s="51"/>
      <c r="D160" s="180" t="s">
        <v>294</v>
      </c>
      <c r="E160" s="54">
        <v>50000</v>
      </c>
      <c r="F160" s="54">
        <f>SUM(F161:F163)</f>
        <v>1085434</v>
      </c>
      <c r="G160" s="54">
        <f>SUM(G161:G163)</f>
        <v>1135434</v>
      </c>
    </row>
    <row r="161" spans="1:7" ht="12.75">
      <c r="A161" s="3"/>
      <c r="B161" s="31"/>
      <c r="C161" s="36" t="s">
        <v>227</v>
      </c>
      <c r="D161" s="182" t="s">
        <v>119</v>
      </c>
      <c r="E161" s="253">
        <v>50000</v>
      </c>
      <c r="F161" s="253"/>
      <c r="G161" s="253">
        <f>E161+F161</f>
        <v>50000</v>
      </c>
    </row>
    <row r="162" spans="1:7" ht="12.75">
      <c r="A162" s="3"/>
      <c r="B162" s="59"/>
      <c r="C162" s="75">
        <v>2030</v>
      </c>
      <c r="D162" s="185" t="s">
        <v>164</v>
      </c>
      <c r="E162" s="160"/>
      <c r="F162" s="215"/>
      <c r="G162" s="160"/>
    </row>
    <row r="163" spans="1:7" ht="12.75">
      <c r="A163" s="3"/>
      <c r="B163" s="86"/>
      <c r="C163" s="97"/>
      <c r="D163" s="187" t="s">
        <v>165</v>
      </c>
      <c r="E163" s="159">
        <v>0</v>
      </c>
      <c r="F163" s="247">
        <f>112352+973082</f>
        <v>1085434</v>
      </c>
      <c r="G163" s="159">
        <f>F163+E163</f>
        <v>1085434</v>
      </c>
    </row>
    <row r="164" spans="1:7" ht="12.75">
      <c r="A164" s="3"/>
      <c r="B164" s="71">
        <v>85219</v>
      </c>
      <c r="C164" s="51"/>
      <c r="D164" s="180" t="s">
        <v>130</v>
      </c>
      <c r="E164" s="78">
        <v>10000</v>
      </c>
      <c r="F164" s="78">
        <f>F165</f>
        <v>0</v>
      </c>
      <c r="G164" s="78">
        <f>G165</f>
        <v>10000</v>
      </c>
    </row>
    <row r="165" spans="1:7" ht="12.75">
      <c r="A165" s="3"/>
      <c r="B165" s="59"/>
      <c r="C165" s="36" t="s">
        <v>227</v>
      </c>
      <c r="D165" s="182" t="s">
        <v>119</v>
      </c>
      <c r="E165" s="160">
        <v>10000</v>
      </c>
      <c r="F165" s="160"/>
      <c r="G165" s="160">
        <f>E165+F165</f>
        <v>10000</v>
      </c>
    </row>
    <row r="166" spans="1:7" ht="12.75">
      <c r="A166" s="3"/>
      <c r="B166" s="71">
        <v>85228</v>
      </c>
      <c r="C166" s="51"/>
      <c r="D166" s="180" t="s">
        <v>131</v>
      </c>
      <c r="E166" s="54">
        <v>961140</v>
      </c>
      <c r="F166" s="54">
        <f>SUM(F167:F169)</f>
        <v>0</v>
      </c>
      <c r="G166" s="54">
        <f>SUM(G167:G169)</f>
        <v>961140</v>
      </c>
    </row>
    <row r="167" spans="1:7" ht="12.75">
      <c r="A167" s="3"/>
      <c r="B167" s="59"/>
      <c r="C167" s="36" t="s">
        <v>229</v>
      </c>
      <c r="D167" s="182" t="s">
        <v>100</v>
      </c>
      <c r="E167" s="37">
        <v>960000</v>
      </c>
      <c r="F167" s="37"/>
      <c r="G167" s="37">
        <f>E167+F167</f>
        <v>960000</v>
      </c>
    </row>
    <row r="168" spans="1:7" ht="12.75">
      <c r="A168" s="128"/>
      <c r="B168" s="62"/>
      <c r="C168" s="92">
        <v>2360</v>
      </c>
      <c r="D168" s="182" t="s">
        <v>266</v>
      </c>
      <c r="E168" s="37">
        <v>1140</v>
      </c>
      <c r="F168" s="215"/>
      <c r="G168" s="37">
        <f>E168+F168</f>
        <v>1140</v>
      </c>
    </row>
    <row r="169" spans="1:7" ht="12.75">
      <c r="A169" s="128"/>
      <c r="B169" s="66"/>
      <c r="C169" s="155"/>
      <c r="D169" s="183" t="s">
        <v>281</v>
      </c>
      <c r="E169" s="247"/>
      <c r="F169" s="247"/>
      <c r="G169" s="247"/>
    </row>
    <row r="170" spans="1:7" ht="12.75">
      <c r="A170" s="3"/>
      <c r="B170" s="71">
        <v>85295</v>
      </c>
      <c r="C170" s="72"/>
      <c r="D170" s="181" t="s">
        <v>66</v>
      </c>
      <c r="E170" s="220">
        <v>0</v>
      </c>
      <c r="F170" s="220">
        <f>SUM(F174:F175)</f>
        <v>534473</v>
      </c>
      <c r="G170" s="220">
        <f>SUM(G174:G175)</f>
        <v>534473</v>
      </c>
    </row>
    <row r="171" spans="1:7" ht="12.75" hidden="1">
      <c r="A171" s="3"/>
      <c r="B171" s="59"/>
      <c r="C171" s="92">
        <v>2010</v>
      </c>
      <c r="D171" s="185" t="s">
        <v>126</v>
      </c>
      <c r="E171" s="250"/>
      <c r="F171" s="250"/>
      <c r="G171" s="250"/>
    </row>
    <row r="172" spans="1:7" ht="12.75" hidden="1">
      <c r="A172" s="3"/>
      <c r="B172" s="59"/>
      <c r="C172" s="62"/>
      <c r="D172" s="185" t="s">
        <v>127</v>
      </c>
      <c r="E172" s="250"/>
      <c r="F172" s="250"/>
      <c r="G172" s="250"/>
    </row>
    <row r="173" spans="1:7" ht="12.75" hidden="1">
      <c r="A173" s="3"/>
      <c r="B173" s="59"/>
      <c r="C173" s="75"/>
      <c r="D173" s="185" t="s">
        <v>128</v>
      </c>
      <c r="E173" s="160"/>
      <c r="F173" s="160"/>
      <c r="G173" s="160"/>
    </row>
    <row r="174" spans="1:7" ht="12.75">
      <c r="A174" s="3"/>
      <c r="B174" s="59"/>
      <c r="C174" s="75">
        <v>2030</v>
      </c>
      <c r="D174" s="185" t="s">
        <v>164</v>
      </c>
      <c r="E174" s="160"/>
      <c r="F174" s="160"/>
      <c r="G174" s="160"/>
    </row>
    <row r="175" spans="1:7" ht="13.5" thickBot="1">
      <c r="A175" s="6"/>
      <c r="B175" s="111"/>
      <c r="C175" s="102"/>
      <c r="D175" s="186" t="s">
        <v>165</v>
      </c>
      <c r="E175" s="218">
        <v>0</v>
      </c>
      <c r="F175" s="218">
        <v>534473</v>
      </c>
      <c r="G175" s="218">
        <f>F175+E175</f>
        <v>534473</v>
      </c>
    </row>
    <row r="176" spans="1:7" ht="12.75">
      <c r="A176" s="124">
        <v>853</v>
      </c>
      <c r="B176" s="80"/>
      <c r="C176" s="80"/>
      <c r="D176" s="178" t="s">
        <v>276</v>
      </c>
      <c r="E176" s="81">
        <v>1328643</v>
      </c>
      <c r="F176" s="81">
        <f>F177+F182</f>
        <v>0</v>
      </c>
      <c r="G176" s="81">
        <f>G177+G182</f>
        <v>1328643</v>
      </c>
    </row>
    <row r="177" spans="1:7" ht="12.75">
      <c r="A177" s="3"/>
      <c r="B177" s="71">
        <v>85305</v>
      </c>
      <c r="C177" s="51"/>
      <c r="D177" s="180" t="s">
        <v>48</v>
      </c>
      <c r="E177" s="54">
        <v>1328643</v>
      </c>
      <c r="F177" s="54">
        <f>SUM(F178:F181)</f>
        <v>0</v>
      </c>
      <c r="G177" s="54">
        <f>SUM(G178:G181)</f>
        <v>1328643</v>
      </c>
    </row>
    <row r="178" spans="1:7" ht="12.75">
      <c r="A178" s="3"/>
      <c r="B178" s="31"/>
      <c r="C178" s="36" t="s">
        <v>229</v>
      </c>
      <c r="D178" s="182" t="s">
        <v>100</v>
      </c>
      <c r="E178" s="37">
        <v>1147977</v>
      </c>
      <c r="F178" s="37"/>
      <c r="G178" s="37">
        <f>E178+F178</f>
        <v>1147977</v>
      </c>
    </row>
    <row r="179" spans="1:7" ht="12.75">
      <c r="A179" s="3"/>
      <c r="B179" s="31"/>
      <c r="C179" s="36" t="s">
        <v>227</v>
      </c>
      <c r="D179" s="182" t="s">
        <v>119</v>
      </c>
      <c r="E179" s="37">
        <v>75666</v>
      </c>
      <c r="F179" s="160"/>
      <c r="G179" s="37">
        <f>E179+F179</f>
        <v>75666</v>
      </c>
    </row>
    <row r="180" spans="1:7" ht="12.75">
      <c r="A180" s="3"/>
      <c r="B180" s="31"/>
      <c r="C180" s="36">
        <v>2310</v>
      </c>
      <c r="D180" s="182" t="s">
        <v>327</v>
      </c>
      <c r="E180" s="37">
        <v>105000</v>
      </c>
      <c r="F180" s="37"/>
      <c r="G180" s="37">
        <f>E180+F180</f>
        <v>105000</v>
      </c>
    </row>
    <row r="181" spans="1:7" ht="13.5" thickBot="1">
      <c r="A181" s="6"/>
      <c r="B181" s="32"/>
      <c r="C181" s="38"/>
      <c r="D181" s="177" t="s">
        <v>197</v>
      </c>
      <c r="E181" s="39"/>
      <c r="F181" s="39"/>
      <c r="G181" s="39"/>
    </row>
    <row r="182" spans="1:7" ht="12.75" hidden="1">
      <c r="A182" s="3"/>
      <c r="B182" s="86">
        <v>85395</v>
      </c>
      <c r="C182" s="66"/>
      <c r="D182" s="184" t="s">
        <v>66</v>
      </c>
      <c r="E182" s="78">
        <v>0</v>
      </c>
      <c r="F182" s="78">
        <f>F184</f>
        <v>0</v>
      </c>
      <c r="G182" s="78">
        <f>G184</f>
        <v>0</v>
      </c>
    </row>
    <row r="183" spans="1:7" ht="12.75" hidden="1">
      <c r="A183" s="3"/>
      <c r="B183" s="59"/>
      <c r="C183" s="75">
        <v>2030</v>
      </c>
      <c r="D183" s="185" t="s">
        <v>164</v>
      </c>
      <c r="E183" s="37"/>
      <c r="F183" s="37"/>
      <c r="G183" s="37"/>
    </row>
    <row r="184" spans="1:7" ht="13.5" hidden="1" thickBot="1">
      <c r="A184" s="6"/>
      <c r="B184" s="111"/>
      <c r="C184" s="102"/>
      <c r="D184" s="186" t="s">
        <v>165</v>
      </c>
      <c r="E184" s="39"/>
      <c r="F184" s="39"/>
      <c r="G184" s="39"/>
    </row>
    <row r="185" spans="1:7" ht="12.75">
      <c r="A185" s="124">
        <v>900</v>
      </c>
      <c r="B185" s="80"/>
      <c r="C185" s="80"/>
      <c r="D185" s="178" t="s">
        <v>40</v>
      </c>
      <c r="E185" s="81">
        <v>6568254</v>
      </c>
      <c r="F185" s="81">
        <f>F186+F191+F197+F203+F207+F205</f>
        <v>80096</v>
      </c>
      <c r="G185" s="81">
        <f>G186+G191+G197+G203+G207+G205</f>
        <v>6648350</v>
      </c>
    </row>
    <row r="186" spans="1:7" ht="12.75">
      <c r="A186" s="126"/>
      <c r="B186" s="71">
        <v>90001</v>
      </c>
      <c r="C186" s="51"/>
      <c r="D186" s="180" t="s">
        <v>4</v>
      </c>
      <c r="E186" s="54">
        <v>5754138</v>
      </c>
      <c r="F186" s="54">
        <f>SUM(F187:F190)</f>
        <v>0</v>
      </c>
      <c r="G186" s="54">
        <f>SUM(G187:G190)</f>
        <v>5754138</v>
      </c>
    </row>
    <row r="187" spans="1:7" ht="12.75" hidden="1">
      <c r="A187" s="126"/>
      <c r="B187" s="59"/>
      <c r="C187" s="75" t="s">
        <v>239</v>
      </c>
      <c r="D187" s="185" t="s">
        <v>210</v>
      </c>
      <c r="E187" s="37"/>
      <c r="F187" s="37"/>
      <c r="G187" s="37"/>
    </row>
    <row r="188" spans="1:7" ht="12.75">
      <c r="A188" s="126"/>
      <c r="B188" s="59"/>
      <c r="C188" s="36" t="s">
        <v>227</v>
      </c>
      <c r="D188" s="182" t="s">
        <v>119</v>
      </c>
      <c r="E188" s="160">
        <v>1941197</v>
      </c>
      <c r="F188" s="160"/>
      <c r="G188" s="160">
        <f>E188+F188</f>
        <v>1941197</v>
      </c>
    </row>
    <row r="189" spans="1:7" ht="12.75">
      <c r="A189" s="126"/>
      <c r="B189" s="59"/>
      <c r="C189" s="36">
        <v>6291</v>
      </c>
      <c r="D189" s="182" t="s">
        <v>203</v>
      </c>
      <c r="E189" s="37"/>
      <c r="F189" s="37"/>
      <c r="G189" s="37"/>
    </row>
    <row r="190" spans="1:7" ht="12.75">
      <c r="A190" s="126"/>
      <c r="B190" s="59"/>
      <c r="C190" s="36"/>
      <c r="D190" s="182" t="s">
        <v>174</v>
      </c>
      <c r="E190" s="160">
        <v>3812941</v>
      </c>
      <c r="F190" s="37"/>
      <c r="G190" s="160">
        <f>E190+F190</f>
        <v>3812941</v>
      </c>
    </row>
    <row r="191" spans="1:7" ht="12.75">
      <c r="A191" s="126"/>
      <c r="B191" s="71">
        <v>90002</v>
      </c>
      <c r="C191" s="110"/>
      <c r="D191" s="180" t="s">
        <v>3</v>
      </c>
      <c r="E191" s="220">
        <v>269506</v>
      </c>
      <c r="F191" s="220">
        <f>SUM(F192:F196)</f>
        <v>0</v>
      </c>
      <c r="G191" s="220">
        <f>SUM(G192:G196)</f>
        <v>269506</v>
      </c>
    </row>
    <row r="192" spans="1:7" ht="12.75">
      <c r="A192" s="126"/>
      <c r="B192" s="59"/>
      <c r="C192" s="75" t="s">
        <v>227</v>
      </c>
      <c r="D192" s="182" t="s">
        <v>119</v>
      </c>
      <c r="E192" s="43">
        <v>56835</v>
      </c>
      <c r="F192" s="43"/>
      <c r="G192" s="43">
        <f>SUM(E192:F192)</f>
        <v>56835</v>
      </c>
    </row>
    <row r="193" spans="1:7" ht="12.75">
      <c r="A193" s="126"/>
      <c r="B193" s="59"/>
      <c r="C193" s="75">
        <v>6260</v>
      </c>
      <c r="D193" s="182" t="s">
        <v>211</v>
      </c>
      <c r="E193" s="37"/>
      <c r="F193" s="37"/>
      <c r="G193" s="37"/>
    </row>
    <row r="194" spans="1:7" ht="12.75">
      <c r="A194" s="126"/>
      <c r="B194" s="59"/>
      <c r="C194" s="36"/>
      <c r="D194" s="182" t="s">
        <v>212</v>
      </c>
      <c r="E194" s="37"/>
      <c r="F194" s="37"/>
      <c r="G194" s="37"/>
    </row>
    <row r="195" spans="1:7" ht="12.75">
      <c r="A195" s="126"/>
      <c r="B195" s="59"/>
      <c r="C195" s="75">
        <v>2370</v>
      </c>
      <c r="D195" s="182" t="s">
        <v>329</v>
      </c>
      <c r="E195" s="160">
        <v>212671</v>
      </c>
      <c r="F195" s="160"/>
      <c r="G195" s="160">
        <f>SUM(E195:F195)</f>
        <v>212671</v>
      </c>
    </row>
    <row r="196" spans="1:7" ht="12.75">
      <c r="A196" s="126"/>
      <c r="B196" s="59"/>
      <c r="C196" s="75"/>
      <c r="D196" s="182" t="s">
        <v>212</v>
      </c>
      <c r="E196" s="160"/>
      <c r="F196" s="160"/>
      <c r="G196" s="160"/>
    </row>
    <row r="197" spans="1:7" ht="12.75">
      <c r="A197" s="126"/>
      <c r="B197" s="71">
        <v>90004</v>
      </c>
      <c r="C197" s="110"/>
      <c r="D197" s="180" t="s">
        <v>140</v>
      </c>
      <c r="E197" s="220">
        <v>55571</v>
      </c>
      <c r="F197" s="220">
        <f>SUM(F198:F202)</f>
        <v>0</v>
      </c>
      <c r="G197" s="220">
        <f>SUM(G198:G202)</f>
        <v>55571</v>
      </c>
    </row>
    <row r="198" spans="1:7" ht="12.75">
      <c r="A198" s="3"/>
      <c r="B198" s="59"/>
      <c r="C198" s="36">
        <v>2380</v>
      </c>
      <c r="D198" s="182" t="s">
        <v>199</v>
      </c>
      <c r="E198" s="160">
        <v>10571</v>
      </c>
      <c r="F198" s="37"/>
      <c r="G198" s="160">
        <f>E198+F198</f>
        <v>10571</v>
      </c>
    </row>
    <row r="199" spans="1:7" ht="12.75">
      <c r="A199" s="3"/>
      <c r="B199" s="59"/>
      <c r="C199" s="36">
        <v>2440</v>
      </c>
      <c r="D199" s="182" t="s">
        <v>166</v>
      </c>
      <c r="E199" s="37"/>
      <c r="F199" s="37"/>
      <c r="G199" s="37"/>
    </row>
    <row r="200" spans="1:7" ht="12.75">
      <c r="A200" s="3"/>
      <c r="B200" s="59"/>
      <c r="C200" s="36"/>
      <c r="D200" s="182" t="s">
        <v>167</v>
      </c>
      <c r="E200" s="37">
        <v>20000</v>
      </c>
      <c r="F200" s="37"/>
      <c r="G200" s="37">
        <f>E200+F200</f>
        <v>20000</v>
      </c>
    </row>
    <row r="201" spans="1:7" ht="12.75">
      <c r="A201" s="3"/>
      <c r="B201" s="59"/>
      <c r="C201" s="223">
        <v>6260</v>
      </c>
      <c r="D201" s="182" t="s">
        <v>185</v>
      </c>
      <c r="E201" s="37"/>
      <c r="F201" s="37"/>
      <c r="G201" s="37"/>
    </row>
    <row r="202" spans="1:7" ht="12.75">
      <c r="A202" s="3"/>
      <c r="B202" s="86"/>
      <c r="C202" s="70"/>
      <c r="D202" s="183" t="s">
        <v>186</v>
      </c>
      <c r="E202" s="57">
        <v>25000</v>
      </c>
      <c r="F202" s="57"/>
      <c r="G202" s="57">
        <f>E202+F202</f>
        <v>25000</v>
      </c>
    </row>
    <row r="203" spans="1:7" ht="12.75">
      <c r="A203" s="3"/>
      <c r="B203" s="71">
        <v>90011</v>
      </c>
      <c r="C203" s="51"/>
      <c r="D203" s="180" t="s">
        <v>190</v>
      </c>
      <c r="E203" s="54">
        <v>70000</v>
      </c>
      <c r="F203" s="54">
        <f>F204</f>
        <v>0</v>
      </c>
      <c r="G203" s="54">
        <f>G204</f>
        <v>70000</v>
      </c>
    </row>
    <row r="204" spans="1:7" ht="12.75">
      <c r="A204" s="3"/>
      <c r="B204" s="71"/>
      <c r="C204" s="77" t="s">
        <v>230</v>
      </c>
      <c r="D204" s="196" t="s">
        <v>56</v>
      </c>
      <c r="E204" s="89">
        <v>70000</v>
      </c>
      <c r="F204" s="89"/>
      <c r="G204" s="89">
        <f>SUM(E204:F204)</f>
        <v>70000</v>
      </c>
    </row>
    <row r="205" spans="1:7" ht="12.75">
      <c r="A205" s="126"/>
      <c r="B205" s="71">
        <v>90020</v>
      </c>
      <c r="C205" s="110"/>
      <c r="D205" s="180" t="s">
        <v>216</v>
      </c>
      <c r="E205" s="54">
        <v>211889</v>
      </c>
      <c r="F205" s="54">
        <f>F206</f>
        <v>65096</v>
      </c>
      <c r="G205" s="54">
        <f>G206</f>
        <v>276985</v>
      </c>
    </row>
    <row r="206" spans="1:7" ht="12.75">
      <c r="A206" s="126"/>
      <c r="B206" s="71"/>
      <c r="C206" s="110" t="s">
        <v>256</v>
      </c>
      <c r="D206" s="295" t="s">
        <v>214</v>
      </c>
      <c r="E206" s="252">
        <v>211889</v>
      </c>
      <c r="F206" s="89">
        <v>65096</v>
      </c>
      <c r="G206" s="252">
        <f>E206+F206</f>
        <v>276985</v>
      </c>
    </row>
    <row r="207" spans="1:7" ht="12.75">
      <c r="A207" s="3"/>
      <c r="B207" s="86">
        <v>90095</v>
      </c>
      <c r="C207" s="70"/>
      <c r="D207" s="25" t="s">
        <v>66</v>
      </c>
      <c r="E207" s="78">
        <v>207150</v>
      </c>
      <c r="F207" s="78">
        <f>SUM(F208:F220)</f>
        <v>15000</v>
      </c>
      <c r="G207" s="78">
        <f>SUM(G208:G220)</f>
        <v>222150</v>
      </c>
    </row>
    <row r="208" spans="1:7" ht="12.75" hidden="1">
      <c r="A208" s="3"/>
      <c r="B208" s="59"/>
      <c r="C208" s="36" t="s">
        <v>233</v>
      </c>
      <c r="D208" s="182" t="s">
        <v>14</v>
      </c>
      <c r="E208" s="37"/>
      <c r="F208" s="37"/>
      <c r="G208" s="37"/>
    </row>
    <row r="209" spans="1:7" ht="12.75" hidden="1">
      <c r="A209" s="3"/>
      <c r="B209" s="59"/>
      <c r="C209" s="36"/>
      <c r="D209" s="182" t="s">
        <v>15</v>
      </c>
      <c r="E209" s="43"/>
      <c r="F209" s="43"/>
      <c r="G209" s="43"/>
    </row>
    <row r="210" spans="1:7" ht="12.75" hidden="1">
      <c r="A210" s="3"/>
      <c r="B210" s="59"/>
      <c r="C210" s="36"/>
      <c r="D210" s="182" t="s">
        <v>16</v>
      </c>
      <c r="E210" s="43"/>
      <c r="F210" s="43"/>
      <c r="G210" s="43"/>
    </row>
    <row r="211" spans="1:7" ht="12.75" hidden="1">
      <c r="A211" s="3"/>
      <c r="B211" s="59"/>
      <c r="C211" s="36" t="s">
        <v>257</v>
      </c>
      <c r="D211" s="182" t="s">
        <v>113</v>
      </c>
      <c r="E211" s="37"/>
      <c r="F211" s="37"/>
      <c r="G211" s="37"/>
    </row>
    <row r="212" spans="1:7" ht="12.75">
      <c r="A212" s="125"/>
      <c r="B212" s="60"/>
      <c r="C212" s="36" t="s">
        <v>233</v>
      </c>
      <c r="D212" s="182" t="s">
        <v>14</v>
      </c>
      <c r="E212" s="61"/>
      <c r="F212" s="61"/>
      <c r="G212" s="61"/>
    </row>
    <row r="213" spans="1:7" ht="12.75">
      <c r="A213" s="125"/>
      <c r="B213" s="60"/>
      <c r="C213" s="36"/>
      <c r="D213" s="182" t="s">
        <v>15</v>
      </c>
      <c r="E213" s="73"/>
      <c r="F213" s="73"/>
      <c r="G213" s="73"/>
    </row>
    <row r="214" spans="1:7" ht="12.75">
      <c r="A214" s="125"/>
      <c r="B214" s="60"/>
      <c r="C214" s="36"/>
      <c r="D214" s="182" t="s">
        <v>16</v>
      </c>
      <c r="E214" s="73">
        <v>3000</v>
      </c>
      <c r="F214" s="73"/>
      <c r="G214" s="73">
        <f>E214+F214</f>
        <v>3000</v>
      </c>
    </row>
    <row r="215" spans="1:7" ht="12.75">
      <c r="A215" s="125"/>
      <c r="B215" s="60"/>
      <c r="C215" s="36" t="s">
        <v>235</v>
      </c>
      <c r="D215" s="182" t="s">
        <v>112</v>
      </c>
      <c r="E215" s="73">
        <v>178000</v>
      </c>
      <c r="F215" s="73"/>
      <c r="G215" s="73">
        <f>E215+F215</f>
        <v>178000</v>
      </c>
    </row>
    <row r="216" spans="1:7" ht="12.75">
      <c r="A216" s="3"/>
      <c r="B216" s="59"/>
      <c r="C216" s="36" t="s">
        <v>257</v>
      </c>
      <c r="D216" s="182" t="s">
        <v>339</v>
      </c>
      <c r="E216" s="160">
        <v>5000</v>
      </c>
      <c r="F216" s="160">
        <v>15000</v>
      </c>
      <c r="G216" s="160">
        <f>E216+F216</f>
        <v>20000</v>
      </c>
    </row>
    <row r="217" spans="1:7" ht="12.75">
      <c r="A217" s="3"/>
      <c r="B217" s="59"/>
      <c r="C217" s="36" t="s">
        <v>231</v>
      </c>
      <c r="D217" s="182" t="s">
        <v>265</v>
      </c>
      <c r="E217" s="160">
        <v>150</v>
      </c>
      <c r="F217" s="160"/>
      <c r="G217" s="160">
        <f>E217+F217</f>
        <v>150</v>
      </c>
    </row>
    <row r="218" spans="1:7" ht="12.75">
      <c r="A218" s="3"/>
      <c r="B218" s="59"/>
      <c r="C218" s="36" t="s">
        <v>230</v>
      </c>
      <c r="D218" s="182" t="s">
        <v>56</v>
      </c>
      <c r="E218" s="37">
        <v>1000</v>
      </c>
      <c r="F218" s="37"/>
      <c r="G218" s="37">
        <f>SUM(E218:F218)</f>
        <v>1000</v>
      </c>
    </row>
    <row r="219" spans="1:7" ht="12.75">
      <c r="A219" s="3"/>
      <c r="B219" s="59"/>
      <c r="C219" s="36">
        <v>2440</v>
      </c>
      <c r="D219" s="182" t="s">
        <v>166</v>
      </c>
      <c r="E219" s="37"/>
      <c r="F219" s="37"/>
      <c r="G219" s="37"/>
    </row>
    <row r="220" spans="1:7" ht="13.5" thickBot="1">
      <c r="A220" s="3"/>
      <c r="B220" s="59"/>
      <c r="C220" s="36"/>
      <c r="D220" s="182" t="s">
        <v>167</v>
      </c>
      <c r="E220" s="37">
        <v>20000</v>
      </c>
      <c r="F220" s="37"/>
      <c r="G220" s="37">
        <f>E220+F220</f>
        <v>20000</v>
      </c>
    </row>
    <row r="221" spans="1:7" ht="13.5" hidden="1" thickBot="1">
      <c r="A221" s="3"/>
      <c r="B221" s="59"/>
      <c r="C221" s="36">
        <v>270</v>
      </c>
      <c r="D221" s="182" t="s">
        <v>180</v>
      </c>
      <c r="E221" s="37"/>
      <c r="F221" s="37"/>
      <c r="G221" s="37"/>
    </row>
    <row r="222" spans="1:7" ht="13.5" hidden="1" thickBot="1">
      <c r="A222" s="3"/>
      <c r="B222" s="59"/>
      <c r="C222" s="36"/>
      <c r="D222" s="182" t="s">
        <v>181</v>
      </c>
      <c r="E222" s="37">
        <v>0</v>
      </c>
      <c r="F222" s="37">
        <v>0</v>
      </c>
      <c r="G222" s="37">
        <v>0</v>
      </c>
    </row>
    <row r="223" spans="1:7" ht="12.75">
      <c r="A223" s="209">
        <v>921</v>
      </c>
      <c r="B223" s="210"/>
      <c r="C223" s="211"/>
      <c r="D223" s="212" t="s">
        <v>55</v>
      </c>
      <c r="E223" s="79">
        <v>5650</v>
      </c>
      <c r="F223" s="79">
        <f>F226+F229+F224</f>
        <v>0</v>
      </c>
      <c r="G223" s="79">
        <f>G226+G229+G224</f>
        <v>5650</v>
      </c>
    </row>
    <row r="224" spans="1:7" ht="12.75">
      <c r="A224" s="227"/>
      <c r="B224" s="72">
        <v>92105</v>
      </c>
      <c r="C224" s="231"/>
      <c r="D224" s="192" t="s">
        <v>330</v>
      </c>
      <c r="E224" s="214">
        <v>5500</v>
      </c>
      <c r="F224" s="214">
        <f>F225</f>
        <v>0</v>
      </c>
      <c r="G224" s="214">
        <f>G225</f>
        <v>5500</v>
      </c>
    </row>
    <row r="225" spans="1:7" ht="12.75">
      <c r="A225" s="330"/>
      <c r="B225" s="86"/>
      <c r="C225" s="70" t="s">
        <v>226</v>
      </c>
      <c r="D225" s="183" t="s">
        <v>57</v>
      </c>
      <c r="E225" s="252">
        <v>5500</v>
      </c>
      <c r="F225" s="252"/>
      <c r="G225" s="252">
        <f>SUM(E225:F225)</f>
        <v>5500</v>
      </c>
    </row>
    <row r="226" spans="1:7" ht="12.75">
      <c r="A226" s="3"/>
      <c r="B226" s="86">
        <v>92113</v>
      </c>
      <c r="C226" s="70"/>
      <c r="D226" s="25" t="s">
        <v>5</v>
      </c>
      <c r="E226" s="78">
        <v>0</v>
      </c>
      <c r="F226" s="78">
        <f>SUM(F227:F228)</f>
        <v>0</v>
      </c>
      <c r="G226" s="78">
        <f>SUM(G227:G228)</f>
        <v>0</v>
      </c>
    </row>
    <row r="227" spans="1:7" ht="12.75">
      <c r="A227" s="3"/>
      <c r="B227" s="59"/>
      <c r="C227" s="36" t="s">
        <v>226</v>
      </c>
      <c r="D227" s="182" t="s">
        <v>57</v>
      </c>
      <c r="E227" s="37"/>
      <c r="F227" s="37"/>
      <c r="G227" s="37"/>
    </row>
    <row r="228" spans="1:7" ht="12.75">
      <c r="A228" s="3"/>
      <c r="B228" s="59"/>
      <c r="C228" s="36" t="s">
        <v>227</v>
      </c>
      <c r="D228" s="182" t="s">
        <v>119</v>
      </c>
      <c r="E228" s="37"/>
      <c r="F228" s="37"/>
      <c r="G228" s="37"/>
    </row>
    <row r="229" spans="1:7" ht="12.75">
      <c r="A229" s="3"/>
      <c r="B229" s="71">
        <v>92195</v>
      </c>
      <c r="C229" s="77"/>
      <c r="D229" s="180" t="s">
        <v>66</v>
      </c>
      <c r="E229" s="54">
        <v>150</v>
      </c>
      <c r="F229" s="54">
        <f>F230</f>
        <v>0</v>
      </c>
      <c r="G229" s="54">
        <f>G230</f>
        <v>150</v>
      </c>
    </row>
    <row r="230" spans="1:7" ht="13.5" thickBot="1">
      <c r="A230" s="3"/>
      <c r="B230" s="59"/>
      <c r="C230" s="36" t="s">
        <v>226</v>
      </c>
      <c r="D230" s="182" t="s">
        <v>57</v>
      </c>
      <c r="E230" s="37">
        <v>150</v>
      </c>
      <c r="F230" s="37"/>
      <c r="G230" s="37">
        <f>SUM(E230:F230)</f>
        <v>150</v>
      </c>
    </row>
    <row r="231" spans="1:7" ht="12.75">
      <c r="A231" s="134">
        <v>925</v>
      </c>
      <c r="B231" s="115"/>
      <c r="C231" s="115"/>
      <c r="D231" s="202" t="s">
        <v>53</v>
      </c>
      <c r="E231" s="116"/>
      <c r="F231" s="116"/>
      <c r="G231" s="116"/>
    </row>
    <row r="232" spans="1:7" ht="12.75">
      <c r="A232" s="135"/>
      <c r="B232" s="99"/>
      <c r="C232" s="98"/>
      <c r="D232" s="191" t="s">
        <v>54</v>
      </c>
      <c r="E232" s="63">
        <v>600</v>
      </c>
      <c r="F232" s="63">
        <f>F233</f>
        <v>0</v>
      </c>
      <c r="G232" s="63">
        <f>G233</f>
        <v>600</v>
      </c>
    </row>
    <row r="233" spans="1:7" ht="12.75">
      <c r="A233" s="136"/>
      <c r="B233" s="72">
        <v>92504</v>
      </c>
      <c r="C233" s="120"/>
      <c r="D233" s="192" t="s">
        <v>154</v>
      </c>
      <c r="E233" s="84">
        <v>600</v>
      </c>
      <c r="F233" s="84">
        <f>F234</f>
        <v>0</v>
      </c>
      <c r="G233" s="84">
        <f>G234</f>
        <v>600</v>
      </c>
    </row>
    <row r="234" spans="1:7" ht="12.75" customHeight="1" thickBot="1">
      <c r="A234" s="6"/>
      <c r="B234" s="32"/>
      <c r="C234" s="38" t="s">
        <v>227</v>
      </c>
      <c r="D234" s="177" t="s">
        <v>119</v>
      </c>
      <c r="E234" s="39">
        <v>600</v>
      </c>
      <c r="F234" s="39"/>
      <c r="G234" s="39">
        <f>E234+F234</f>
        <v>600</v>
      </c>
    </row>
    <row r="235" spans="1:7" ht="12.75" hidden="1">
      <c r="A235" s="282"/>
      <c r="B235" s="284"/>
      <c r="C235" s="285">
        <v>626</v>
      </c>
      <c r="D235" s="286" t="s">
        <v>185</v>
      </c>
      <c r="E235" s="287"/>
      <c r="F235" s="287"/>
      <c r="G235" s="287"/>
    </row>
    <row r="236" spans="1:7" ht="13.5" hidden="1" thickBot="1">
      <c r="A236" s="6"/>
      <c r="B236" s="32"/>
      <c r="C236" s="38"/>
      <c r="D236" s="177" t="s">
        <v>186</v>
      </c>
      <c r="E236" s="39"/>
      <c r="F236" s="39"/>
      <c r="G236" s="39"/>
    </row>
    <row r="237" spans="1:7" ht="12.75">
      <c r="A237" s="124">
        <v>926</v>
      </c>
      <c r="B237" s="80"/>
      <c r="C237" s="80"/>
      <c r="D237" s="178" t="s">
        <v>33</v>
      </c>
      <c r="E237" s="81">
        <v>9801532</v>
      </c>
      <c r="F237" s="81">
        <f>F241+F238</f>
        <v>0</v>
      </c>
      <c r="G237" s="81">
        <f>G241+G238</f>
        <v>9801532</v>
      </c>
    </row>
    <row r="238" spans="1:7" ht="12.75">
      <c r="A238" s="126"/>
      <c r="B238" s="72">
        <v>92605</v>
      </c>
      <c r="C238" s="120"/>
      <c r="D238" s="192" t="s">
        <v>1</v>
      </c>
      <c r="E238" s="68">
        <v>30000</v>
      </c>
      <c r="F238" s="68">
        <f>F240</f>
        <v>0</v>
      </c>
      <c r="G238" s="68">
        <f>G240</f>
        <v>30000</v>
      </c>
    </row>
    <row r="239" spans="1:7" ht="12.75">
      <c r="A239" s="228"/>
      <c r="B239" s="62"/>
      <c r="C239" s="75" t="s">
        <v>331</v>
      </c>
      <c r="D239" s="185" t="s">
        <v>332</v>
      </c>
      <c r="E239" s="160"/>
      <c r="F239" s="160"/>
      <c r="G239" s="160"/>
    </row>
    <row r="240" spans="1:7" ht="12.75">
      <c r="A240" s="228"/>
      <c r="B240" s="62"/>
      <c r="C240" s="75"/>
      <c r="D240" s="185" t="s">
        <v>333</v>
      </c>
      <c r="E240" s="160">
        <v>30000</v>
      </c>
      <c r="F240" s="160"/>
      <c r="G240" s="160">
        <f>SUM(E240:F240)</f>
        <v>30000</v>
      </c>
    </row>
    <row r="241" spans="1:7" ht="12.75">
      <c r="A241" s="126"/>
      <c r="B241" s="72">
        <v>92695</v>
      </c>
      <c r="C241" s="119"/>
      <c r="D241" s="181" t="s">
        <v>66</v>
      </c>
      <c r="E241" s="84">
        <v>9771532</v>
      </c>
      <c r="F241" s="84">
        <f>SUM(F243:F251)</f>
        <v>0</v>
      </c>
      <c r="G241" s="84">
        <f>SUM(G243:G251)</f>
        <v>9771532</v>
      </c>
    </row>
    <row r="242" spans="1:7" ht="12.75" hidden="1">
      <c r="A242" s="126"/>
      <c r="B242" s="62"/>
      <c r="C242" s="36" t="s">
        <v>226</v>
      </c>
      <c r="D242" s="182" t="s">
        <v>57</v>
      </c>
      <c r="E242" s="73"/>
      <c r="F242" s="73"/>
      <c r="G242" s="73"/>
    </row>
    <row r="243" spans="1:7" ht="12.75">
      <c r="A243" s="3"/>
      <c r="B243" s="62"/>
      <c r="C243" s="75" t="s">
        <v>227</v>
      </c>
      <c r="D243" s="185" t="s">
        <v>119</v>
      </c>
      <c r="E243" s="73">
        <v>165032</v>
      </c>
      <c r="F243" s="73"/>
      <c r="G243" s="73">
        <f>E243+F243</f>
        <v>165032</v>
      </c>
    </row>
    <row r="244" spans="1:7" ht="12.75" hidden="1">
      <c r="A244" s="3"/>
      <c r="B244" s="62"/>
      <c r="C244" s="36">
        <v>2420</v>
      </c>
      <c r="D244" s="182" t="s">
        <v>117</v>
      </c>
      <c r="E244" s="65"/>
      <c r="F244" s="65"/>
      <c r="G244" s="65"/>
    </row>
    <row r="245" spans="1:7" ht="12.75" hidden="1">
      <c r="A245" s="3"/>
      <c r="B245" s="62"/>
      <c r="C245" s="36"/>
      <c r="D245" s="182" t="s">
        <v>17</v>
      </c>
      <c r="E245" s="73"/>
      <c r="F245" s="73"/>
      <c r="G245" s="73"/>
    </row>
    <row r="246" spans="1:7" ht="12.75" hidden="1">
      <c r="A246" s="3"/>
      <c r="B246" s="62"/>
      <c r="C246" s="36"/>
      <c r="D246" s="182" t="s">
        <v>18</v>
      </c>
      <c r="E246" s="65"/>
      <c r="F246" s="65"/>
      <c r="G246" s="65"/>
    </row>
    <row r="247" spans="1:7" ht="12.75" hidden="1">
      <c r="A247" s="228"/>
      <c r="B247" s="62"/>
      <c r="C247" s="75" t="s">
        <v>331</v>
      </c>
      <c r="D247" s="185" t="s">
        <v>332</v>
      </c>
      <c r="E247" s="160"/>
      <c r="F247" s="160"/>
      <c r="G247" s="160"/>
    </row>
    <row r="248" spans="1:7" ht="12.75" hidden="1">
      <c r="A248" s="228"/>
      <c r="B248" s="62"/>
      <c r="C248" s="75"/>
      <c r="D248" s="185" t="s">
        <v>333</v>
      </c>
      <c r="E248" s="160">
        <v>0</v>
      </c>
      <c r="F248" s="160">
        <f>30000-30000</f>
        <v>0</v>
      </c>
      <c r="G248" s="160">
        <f>SUM(E248:F248)</f>
        <v>0</v>
      </c>
    </row>
    <row r="249" spans="1:7" ht="12.75">
      <c r="A249" s="3"/>
      <c r="B249" s="31"/>
      <c r="C249" s="36">
        <v>6290</v>
      </c>
      <c r="D249" s="182" t="s">
        <v>120</v>
      </c>
      <c r="E249" s="37">
        <v>9606500</v>
      </c>
      <c r="F249" s="37"/>
      <c r="G249" s="37">
        <f>SUM(E249:F249)</f>
        <v>9606500</v>
      </c>
    </row>
    <row r="250" spans="1:7" ht="12.75">
      <c r="A250" s="3"/>
      <c r="B250" s="31"/>
      <c r="C250" s="45"/>
      <c r="D250" s="182" t="s">
        <v>121</v>
      </c>
      <c r="E250" s="37"/>
      <c r="F250" s="37"/>
      <c r="G250" s="37"/>
    </row>
    <row r="251" spans="1:7" ht="13.5" thickBot="1">
      <c r="A251" s="6"/>
      <c r="B251" s="32"/>
      <c r="C251" s="46"/>
      <c r="D251" s="177" t="s">
        <v>122</v>
      </c>
      <c r="E251" s="39"/>
      <c r="F251" s="39"/>
      <c r="G251" s="39"/>
    </row>
    <row r="252" spans="1:7" ht="13.5" hidden="1" thickBot="1">
      <c r="A252" s="7"/>
      <c r="B252" s="31"/>
      <c r="C252" s="223">
        <v>6300</v>
      </c>
      <c r="D252" s="182" t="s">
        <v>25</v>
      </c>
      <c r="E252" s="160"/>
      <c r="F252" s="160"/>
      <c r="G252" s="160"/>
    </row>
    <row r="253" spans="1:7" ht="13.5" hidden="1" thickBot="1">
      <c r="A253" s="7"/>
      <c r="B253" s="31"/>
      <c r="C253" s="224"/>
      <c r="D253" s="182" t="s">
        <v>26</v>
      </c>
      <c r="E253" s="207"/>
      <c r="F253" s="207"/>
      <c r="G253" s="207"/>
    </row>
    <row r="254" spans="1:7" ht="13.5" hidden="1" thickBot="1">
      <c r="A254" s="140"/>
      <c r="B254" s="225"/>
      <c r="C254" s="225"/>
      <c r="D254" s="226" t="s">
        <v>27</v>
      </c>
      <c r="E254" s="162"/>
      <c r="F254" s="162"/>
      <c r="G254" s="162"/>
    </row>
    <row r="255" spans="1:7" ht="13.5" thickBot="1">
      <c r="A255" s="278"/>
      <c r="B255" s="278"/>
      <c r="C255" s="279"/>
      <c r="D255" s="280"/>
      <c r="E255" s="281"/>
      <c r="F255" s="281"/>
      <c r="G255" s="281"/>
    </row>
    <row r="256" spans="1:7" ht="12.75">
      <c r="A256" s="282"/>
      <c r="B256" s="284"/>
      <c r="C256" s="327"/>
      <c r="D256" s="205"/>
      <c r="E256" s="138"/>
      <c r="F256" s="138"/>
      <c r="G256" s="138"/>
    </row>
    <row r="257" spans="1:7" ht="15.75">
      <c r="A257" s="49"/>
      <c r="B257" s="326"/>
      <c r="C257" s="326"/>
      <c r="D257" s="204" t="s">
        <v>292</v>
      </c>
      <c r="E257" s="163">
        <v>290727769</v>
      </c>
      <c r="F257" s="163">
        <f>F263+F267+F300+F304+F310+F335+F367+F375+F390+F346+F260</f>
        <v>7876855</v>
      </c>
      <c r="G257" s="163">
        <f>G263+G267+G300+G304+G310+G335+G367+G375+G390+G346+G260</f>
        <v>298604624</v>
      </c>
    </row>
    <row r="258" spans="1:7" ht="12.75" hidden="1">
      <c r="A258" s="125"/>
      <c r="B258" s="72">
        <v>70005</v>
      </c>
      <c r="C258" s="72"/>
      <c r="D258" s="206" t="s">
        <v>70</v>
      </c>
      <c r="E258" s="84">
        <v>466383473</v>
      </c>
      <c r="F258" s="84">
        <f>SUM(F263:F305)</f>
        <v>4355575</v>
      </c>
      <c r="G258" s="84">
        <f>SUM(G263:G305)</f>
        <v>470739048</v>
      </c>
    </row>
    <row r="259" spans="1:7" ht="13.5" thickBot="1">
      <c r="A259" s="325"/>
      <c r="B259" s="225"/>
      <c r="C259" s="225"/>
      <c r="D259" s="139"/>
      <c r="E259" s="139"/>
      <c r="F259" s="139"/>
      <c r="G259" s="139"/>
    </row>
    <row r="260" spans="1:7" ht="12.75">
      <c r="A260" s="124">
        <v>600</v>
      </c>
      <c r="B260" s="80"/>
      <c r="C260" s="80"/>
      <c r="D260" s="178" t="s">
        <v>37</v>
      </c>
      <c r="E260" s="335">
        <v>130591</v>
      </c>
      <c r="F260" s="335">
        <f>F261</f>
        <v>0</v>
      </c>
      <c r="G260" s="335">
        <f>G261</f>
        <v>130591</v>
      </c>
    </row>
    <row r="261" spans="1:7" ht="12.75">
      <c r="A261" s="125"/>
      <c r="B261" s="72">
        <v>60015</v>
      </c>
      <c r="C261" s="72"/>
      <c r="D261" s="181" t="s">
        <v>338</v>
      </c>
      <c r="E261" s="339">
        <v>130591</v>
      </c>
      <c r="F261" s="339">
        <f>F262</f>
        <v>0</v>
      </c>
      <c r="G261" s="339">
        <f>G262</f>
        <v>130591</v>
      </c>
    </row>
    <row r="262" spans="1:7" ht="13.5" thickBot="1">
      <c r="A262" s="127"/>
      <c r="B262" s="83"/>
      <c r="C262" s="38" t="s">
        <v>227</v>
      </c>
      <c r="D262" s="177" t="s">
        <v>119</v>
      </c>
      <c r="E262" s="346">
        <v>130591</v>
      </c>
      <c r="F262" s="243"/>
      <c r="G262" s="346">
        <f>E262+F262</f>
        <v>130591</v>
      </c>
    </row>
    <row r="263" spans="1:7" ht="12.75">
      <c r="A263" s="124">
        <v>700</v>
      </c>
      <c r="B263" s="80"/>
      <c r="C263" s="80"/>
      <c r="D263" s="178" t="s">
        <v>38</v>
      </c>
      <c r="E263" s="81">
        <v>8268000</v>
      </c>
      <c r="F263" s="81">
        <f>F264</f>
        <v>45000</v>
      </c>
      <c r="G263" s="81">
        <f>G264</f>
        <v>8313000</v>
      </c>
    </row>
    <row r="264" spans="1:7" ht="12.75">
      <c r="A264" s="147"/>
      <c r="B264" s="72">
        <v>70005</v>
      </c>
      <c r="C264" s="72"/>
      <c r="D264" s="181" t="s">
        <v>70</v>
      </c>
      <c r="E264" s="84">
        <v>8268000</v>
      </c>
      <c r="F264" s="84">
        <f>SUM(F265:F266)</f>
        <v>45000</v>
      </c>
      <c r="G264" s="84">
        <f>SUM(G265:G266)</f>
        <v>8313000</v>
      </c>
    </row>
    <row r="265" spans="1:7" ht="12.75">
      <c r="A265" s="126"/>
      <c r="B265" s="62"/>
      <c r="C265" s="40">
        <v>2360</v>
      </c>
      <c r="D265" s="173" t="s">
        <v>169</v>
      </c>
      <c r="E265" s="37"/>
      <c r="F265" s="37"/>
      <c r="G265" s="37"/>
    </row>
    <row r="266" spans="1:7" ht="13.5" thickBot="1">
      <c r="A266" s="148"/>
      <c r="B266" s="76"/>
      <c r="C266" s="82"/>
      <c r="D266" s="179" t="s">
        <v>268</v>
      </c>
      <c r="E266" s="39">
        <v>8268000</v>
      </c>
      <c r="F266" s="39">
        <v>45000</v>
      </c>
      <c r="G266" s="39">
        <f>E266+F266</f>
        <v>8313000</v>
      </c>
    </row>
    <row r="267" spans="1:7" ht="12.75">
      <c r="A267" s="124">
        <v>754</v>
      </c>
      <c r="B267" s="80"/>
      <c r="C267" s="80"/>
      <c r="D267" s="178" t="s">
        <v>50</v>
      </c>
      <c r="E267" s="81">
        <v>9322</v>
      </c>
      <c r="F267" s="81">
        <f>F277+F289+F294</f>
        <v>203000</v>
      </c>
      <c r="G267" s="81">
        <f>G277+G289+G294</f>
        <v>212322</v>
      </c>
    </row>
    <row r="268" spans="1:7" ht="12.75" hidden="1">
      <c r="A268" s="126"/>
      <c r="B268" s="72">
        <v>75405</v>
      </c>
      <c r="C268" s="72"/>
      <c r="D268" s="181" t="s">
        <v>80</v>
      </c>
      <c r="E268" s="84">
        <v>0</v>
      </c>
      <c r="F268" s="84">
        <f>+F273</f>
        <v>0</v>
      </c>
      <c r="G268" s="84">
        <f>+G273</f>
        <v>0</v>
      </c>
    </row>
    <row r="269" spans="1:7" ht="12.75" hidden="1">
      <c r="A269" s="126"/>
      <c r="B269" s="62"/>
      <c r="C269" s="36">
        <v>232</v>
      </c>
      <c r="D269" s="197" t="s">
        <v>196</v>
      </c>
      <c r="E269" s="65"/>
      <c r="F269" s="65"/>
      <c r="G269" s="65"/>
    </row>
    <row r="270" spans="1:7" ht="12.75" hidden="1">
      <c r="A270" s="126"/>
      <c r="B270" s="62"/>
      <c r="C270" s="36"/>
      <c r="D270" s="182" t="s">
        <v>197</v>
      </c>
      <c r="E270" s="65"/>
      <c r="F270" s="65"/>
      <c r="G270" s="65"/>
    </row>
    <row r="271" spans="1:7" ht="12.75" hidden="1">
      <c r="A271" s="126"/>
      <c r="B271" s="62"/>
      <c r="C271" s="75">
        <v>271</v>
      </c>
      <c r="D271" s="185" t="s">
        <v>182</v>
      </c>
      <c r="E271" s="41"/>
      <c r="F271" s="41"/>
      <c r="G271" s="41"/>
    </row>
    <row r="272" spans="1:7" ht="12.75" hidden="1">
      <c r="A272" s="126"/>
      <c r="B272" s="62"/>
      <c r="C272" s="75"/>
      <c r="D272" s="185" t="s">
        <v>183</v>
      </c>
      <c r="E272" s="41"/>
      <c r="F272" s="41"/>
      <c r="G272" s="41"/>
    </row>
    <row r="273" spans="1:7" ht="12.75" hidden="1">
      <c r="A273" s="126"/>
      <c r="B273" s="62"/>
      <c r="C273" s="75"/>
      <c r="D273" s="185" t="s">
        <v>184</v>
      </c>
      <c r="E273" s="37"/>
      <c r="F273" s="37"/>
      <c r="G273" s="37"/>
    </row>
    <row r="274" spans="1:7" ht="12.75" hidden="1">
      <c r="A274" s="126"/>
      <c r="B274" s="62"/>
      <c r="C274" s="75">
        <v>630</v>
      </c>
      <c r="D274" s="185" t="s">
        <v>182</v>
      </c>
      <c r="E274" s="57"/>
      <c r="F274" s="57"/>
      <c r="G274" s="57"/>
    </row>
    <row r="275" spans="1:7" ht="12.75" hidden="1">
      <c r="A275" s="126"/>
      <c r="B275" s="62"/>
      <c r="C275" s="75"/>
      <c r="D275" s="185" t="s">
        <v>183</v>
      </c>
      <c r="E275" s="57"/>
      <c r="F275" s="57"/>
      <c r="G275" s="57"/>
    </row>
    <row r="276" spans="1:7" ht="12.75" hidden="1">
      <c r="A276" s="126"/>
      <c r="B276" s="66"/>
      <c r="C276" s="97"/>
      <c r="D276" s="187" t="s">
        <v>0</v>
      </c>
      <c r="E276" s="57"/>
      <c r="F276" s="57"/>
      <c r="G276" s="57"/>
    </row>
    <row r="277" spans="1:7" ht="12.75">
      <c r="A277" s="126"/>
      <c r="B277" s="66">
        <v>75411</v>
      </c>
      <c r="C277" s="66"/>
      <c r="D277" s="184" t="s">
        <v>81</v>
      </c>
      <c r="E277" s="68">
        <v>8600</v>
      </c>
      <c r="F277" s="68">
        <f>SUM(F278:F286)</f>
        <v>103000</v>
      </c>
      <c r="G277" s="68">
        <f>SUM(G278:G286)</f>
        <v>111600</v>
      </c>
    </row>
    <row r="278" spans="1:7" ht="12.75">
      <c r="A278" s="3"/>
      <c r="B278" s="217"/>
      <c r="C278" s="75" t="s">
        <v>227</v>
      </c>
      <c r="D278" s="182" t="s">
        <v>119</v>
      </c>
      <c r="E278" s="37">
        <v>4500</v>
      </c>
      <c r="F278" s="37"/>
      <c r="G278" s="37">
        <f>E278+F278</f>
        <v>4500</v>
      </c>
    </row>
    <row r="279" spans="1:7" ht="12.75">
      <c r="A279" s="125"/>
      <c r="B279" s="60"/>
      <c r="C279" s="40">
        <v>2320</v>
      </c>
      <c r="D279" s="173" t="s">
        <v>342</v>
      </c>
      <c r="E279" s="43"/>
      <c r="F279" s="340"/>
      <c r="G279" s="43"/>
    </row>
    <row r="280" spans="1:7" ht="13.5" customHeight="1">
      <c r="A280" s="125"/>
      <c r="B280" s="60"/>
      <c r="C280" s="40"/>
      <c r="D280" s="173" t="s">
        <v>197</v>
      </c>
      <c r="E280" s="43">
        <v>0</v>
      </c>
      <c r="F280" s="340">
        <v>90043</v>
      </c>
      <c r="G280" s="43">
        <f>E280+F280</f>
        <v>90043</v>
      </c>
    </row>
    <row r="281" spans="1:7" ht="12.75">
      <c r="A281" s="126"/>
      <c r="B281" s="62"/>
      <c r="C281" s="40">
        <v>2360</v>
      </c>
      <c r="D281" s="173" t="s">
        <v>169</v>
      </c>
      <c r="E281" s="37"/>
      <c r="F281" s="37"/>
      <c r="G281" s="37"/>
    </row>
    <row r="282" spans="1:7" ht="12.75">
      <c r="A282" s="126"/>
      <c r="B282" s="62"/>
      <c r="C282" s="40"/>
      <c r="D282" s="173" t="s">
        <v>268</v>
      </c>
      <c r="E282" s="37">
        <v>4100</v>
      </c>
      <c r="F282" s="37"/>
      <c r="G282" s="37">
        <f>E282+F282</f>
        <v>4100</v>
      </c>
    </row>
    <row r="283" spans="1:7" ht="12.75">
      <c r="A283" s="128"/>
      <c r="B283" s="62"/>
      <c r="C283" s="75">
        <v>6300</v>
      </c>
      <c r="D283" s="185" t="s">
        <v>279</v>
      </c>
      <c r="E283" s="160"/>
      <c r="F283" s="160"/>
      <c r="G283" s="160"/>
    </row>
    <row r="284" spans="1:7" ht="12.75">
      <c r="A284" s="128"/>
      <c r="B284" s="62"/>
      <c r="C284" s="75"/>
      <c r="D284" s="185" t="s">
        <v>280</v>
      </c>
      <c r="E284" s="160">
        <v>0</v>
      </c>
      <c r="F284" s="160">
        <v>12957</v>
      </c>
      <c r="G284" s="160">
        <f>F284+E284</f>
        <v>12957</v>
      </c>
    </row>
    <row r="285" spans="1:7" ht="12.75" hidden="1">
      <c r="A285" s="128"/>
      <c r="B285" s="62"/>
      <c r="C285" s="40">
        <v>6620</v>
      </c>
      <c r="D285" s="173" t="s">
        <v>219</v>
      </c>
      <c r="E285" s="160"/>
      <c r="F285" s="160"/>
      <c r="G285" s="160"/>
    </row>
    <row r="286" spans="1:7" ht="12.75" hidden="1">
      <c r="A286" s="128"/>
      <c r="B286" s="66"/>
      <c r="C286" s="56"/>
      <c r="D286" s="174" t="s">
        <v>213</v>
      </c>
      <c r="E286" s="159"/>
      <c r="F286" s="159"/>
      <c r="G286" s="159"/>
    </row>
    <row r="287" spans="1:7" ht="12.75" hidden="1">
      <c r="A287" s="126"/>
      <c r="B287" s="62"/>
      <c r="C287" s="36">
        <v>232</v>
      </c>
      <c r="D287" s="197" t="s">
        <v>196</v>
      </c>
      <c r="E287" s="65"/>
      <c r="F287" s="65"/>
      <c r="G287" s="65"/>
    </row>
    <row r="288" spans="1:7" ht="12.75" hidden="1">
      <c r="A288" s="126"/>
      <c r="B288" s="62"/>
      <c r="C288" s="36"/>
      <c r="D288" s="182" t="s">
        <v>197</v>
      </c>
      <c r="E288" s="65"/>
      <c r="F288" s="65"/>
      <c r="G288" s="65"/>
    </row>
    <row r="289" spans="1:7" ht="12.75">
      <c r="A289" s="126"/>
      <c r="B289" s="72">
        <v>75414</v>
      </c>
      <c r="C289" s="72"/>
      <c r="D289" s="181" t="s">
        <v>82</v>
      </c>
      <c r="E289" s="84">
        <v>722</v>
      </c>
      <c r="F289" s="84">
        <f>SUM(F290:F293)</f>
        <v>100000</v>
      </c>
      <c r="G289" s="84">
        <f>SUM(G290:G293)</f>
        <v>100722</v>
      </c>
    </row>
    <row r="290" spans="1:7" ht="12.75">
      <c r="A290" s="126"/>
      <c r="B290" s="100"/>
      <c r="C290" s="75" t="s">
        <v>227</v>
      </c>
      <c r="D290" s="201" t="s">
        <v>119</v>
      </c>
      <c r="E290" s="493">
        <v>722</v>
      </c>
      <c r="F290" s="493"/>
      <c r="G290" s="493">
        <f>SUM(E290:F290)</f>
        <v>722</v>
      </c>
    </row>
    <row r="291" spans="1:7" ht="12.75">
      <c r="A291" s="128"/>
      <c r="B291" s="62"/>
      <c r="C291" s="75">
        <v>6300</v>
      </c>
      <c r="D291" s="185" t="s">
        <v>182</v>
      </c>
      <c r="E291" s="43"/>
      <c r="F291" s="43"/>
      <c r="G291" s="43"/>
    </row>
    <row r="292" spans="1:7" ht="12.75">
      <c r="A292" s="128"/>
      <c r="B292" s="62"/>
      <c r="C292" s="75"/>
      <c r="D292" s="185" t="s">
        <v>183</v>
      </c>
      <c r="E292" s="43"/>
      <c r="F292" s="43"/>
      <c r="G292" s="43"/>
    </row>
    <row r="293" spans="1:7" ht="13.5" thickBot="1">
      <c r="A293" s="129"/>
      <c r="B293" s="76"/>
      <c r="C293" s="102"/>
      <c r="D293" s="186" t="s">
        <v>0</v>
      </c>
      <c r="E293" s="243">
        <v>0</v>
      </c>
      <c r="F293" s="243">
        <v>100000</v>
      </c>
      <c r="G293" s="243">
        <f>E293+F293</f>
        <v>100000</v>
      </c>
    </row>
    <row r="294" spans="1:7" ht="12.75" hidden="1">
      <c r="A294" s="126"/>
      <c r="B294" s="66">
        <v>75495</v>
      </c>
      <c r="C294" s="97"/>
      <c r="D294" s="269" t="s">
        <v>66</v>
      </c>
      <c r="E294" s="68">
        <v>0</v>
      </c>
      <c r="F294" s="68">
        <f>SUM(F295:F298)</f>
        <v>0</v>
      </c>
      <c r="G294" s="68">
        <f>SUM(G295:G298)</f>
        <v>0</v>
      </c>
    </row>
    <row r="295" spans="1:7" ht="12.75" hidden="1">
      <c r="A295" s="126"/>
      <c r="B295" s="62"/>
      <c r="C295" s="75">
        <v>2710</v>
      </c>
      <c r="D295" s="185" t="s">
        <v>182</v>
      </c>
      <c r="E295" s="65"/>
      <c r="F295" s="65"/>
      <c r="G295" s="65"/>
    </row>
    <row r="296" spans="1:7" ht="12.75" hidden="1">
      <c r="A296" s="126"/>
      <c r="B296" s="62"/>
      <c r="C296" s="75"/>
      <c r="D296" s="185" t="s">
        <v>187</v>
      </c>
      <c r="E296" s="65"/>
      <c r="F296" s="65"/>
      <c r="G296" s="65"/>
    </row>
    <row r="297" spans="1:7" ht="12.75" hidden="1">
      <c r="A297" s="128"/>
      <c r="B297" s="62"/>
      <c r="C297" s="75">
        <v>6300</v>
      </c>
      <c r="D297" s="185" t="s">
        <v>279</v>
      </c>
      <c r="E297" s="160"/>
      <c r="F297" s="160"/>
      <c r="G297" s="160"/>
    </row>
    <row r="298" spans="1:7" ht="13.5" hidden="1" thickBot="1">
      <c r="A298" s="129"/>
      <c r="B298" s="76"/>
      <c r="C298" s="102"/>
      <c r="D298" s="186" t="s">
        <v>280</v>
      </c>
      <c r="E298" s="218"/>
      <c r="F298" s="218"/>
      <c r="G298" s="218"/>
    </row>
    <row r="299" spans="1:7" ht="12.75">
      <c r="A299" s="500">
        <v>756</v>
      </c>
      <c r="B299" s="103"/>
      <c r="C299" s="94"/>
      <c r="D299" s="190" t="s">
        <v>152</v>
      </c>
      <c r="E299" s="74"/>
      <c r="F299" s="74"/>
      <c r="G299" s="74"/>
    </row>
    <row r="300" spans="1:7" ht="12.75">
      <c r="A300" s="501"/>
      <c r="B300" s="104"/>
      <c r="C300" s="80"/>
      <c r="D300" s="191" t="s">
        <v>153</v>
      </c>
      <c r="E300" s="81">
        <v>88761406</v>
      </c>
      <c r="F300" s="81">
        <f>F301</f>
        <v>0</v>
      </c>
      <c r="G300" s="81">
        <f>G301</f>
        <v>88761406</v>
      </c>
    </row>
    <row r="301" spans="1:7" ht="12.75">
      <c r="A301" s="128"/>
      <c r="B301" s="71">
        <v>75622</v>
      </c>
      <c r="C301" s="90"/>
      <c r="D301" s="180" t="s">
        <v>2</v>
      </c>
      <c r="E301" s="54">
        <v>88761406</v>
      </c>
      <c r="F301" s="54">
        <f>SUM(F302:F303)</f>
        <v>0</v>
      </c>
      <c r="G301" s="54">
        <f>SUM(G302:G303)</f>
        <v>88761406</v>
      </c>
    </row>
    <row r="302" spans="1:7" ht="12.75">
      <c r="A302" s="128"/>
      <c r="B302" s="31"/>
      <c r="C302" s="36" t="s">
        <v>253</v>
      </c>
      <c r="D302" s="182" t="s">
        <v>108</v>
      </c>
      <c r="E302" s="37">
        <v>82061406</v>
      </c>
      <c r="F302" s="37"/>
      <c r="G302" s="37">
        <f>E302+F302</f>
        <v>82061406</v>
      </c>
    </row>
    <row r="303" spans="1:7" ht="13.5" thickBot="1">
      <c r="A303" s="6"/>
      <c r="B303" s="32"/>
      <c r="C303" s="38" t="s">
        <v>254</v>
      </c>
      <c r="D303" s="177" t="s">
        <v>109</v>
      </c>
      <c r="E303" s="218">
        <v>6700000</v>
      </c>
      <c r="F303" s="218"/>
      <c r="G303" s="218">
        <f>E303+F303</f>
        <v>6700000</v>
      </c>
    </row>
    <row r="304" spans="1:7" ht="12.75">
      <c r="A304" s="124">
        <v>758</v>
      </c>
      <c r="B304" s="80"/>
      <c r="C304" s="80"/>
      <c r="D304" s="178" t="s">
        <v>34</v>
      </c>
      <c r="E304" s="81">
        <v>175267289</v>
      </c>
      <c r="F304" s="81">
        <f>F306+F308</f>
        <v>3611575</v>
      </c>
      <c r="G304" s="81">
        <f>G306+G308</f>
        <v>178878864</v>
      </c>
    </row>
    <row r="305" spans="1:7" ht="14.25">
      <c r="A305" s="47"/>
      <c r="B305" s="59">
        <v>75801</v>
      </c>
      <c r="C305" s="59"/>
      <c r="D305" s="195" t="s">
        <v>101</v>
      </c>
      <c r="E305" s="41"/>
      <c r="F305" s="41"/>
      <c r="G305" s="41"/>
    </row>
    <row r="306" spans="1:7" ht="14.25">
      <c r="A306" s="47"/>
      <c r="B306" s="86"/>
      <c r="C306" s="86"/>
      <c r="D306" s="25" t="s">
        <v>102</v>
      </c>
      <c r="E306" s="78">
        <v>175267289</v>
      </c>
      <c r="F306" s="78">
        <f>F307</f>
        <v>111575</v>
      </c>
      <c r="G306" s="78">
        <f>G307</f>
        <v>175378864</v>
      </c>
    </row>
    <row r="307" spans="1:7" ht="12.75">
      <c r="A307" s="133"/>
      <c r="B307" s="87"/>
      <c r="C307" s="88">
        <v>2920</v>
      </c>
      <c r="D307" s="196" t="s">
        <v>46</v>
      </c>
      <c r="E307" s="252">
        <v>175267289</v>
      </c>
      <c r="F307" s="89">
        <v>111575</v>
      </c>
      <c r="G307" s="252">
        <f>E307+F307</f>
        <v>175378864</v>
      </c>
    </row>
    <row r="308" spans="1:7" ht="14.25">
      <c r="A308" s="47"/>
      <c r="B308" s="86">
        <v>75802</v>
      </c>
      <c r="C308" s="86"/>
      <c r="D308" s="25" t="s">
        <v>334</v>
      </c>
      <c r="E308" s="222">
        <f>E309</f>
        <v>0</v>
      </c>
      <c r="F308" s="222">
        <f>F309</f>
        <v>3500000</v>
      </c>
      <c r="G308" s="222">
        <f>G309</f>
        <v>3500000</v>
      </c>
    </row>
    <row r="309" spans="1:7" ht="13.5" thickBot="1">
      <c r="A309" s="304"/>
      <c r="B309" s="494"/>
      <c r="C309" s="82">
        <v>2780</v>
      </c>
      <c r="D309" s="177" t="s">
        <v>335</v>
      </c>
      <c r="E309" s="218">
        <v>0</v>
      </c>
      <c r="F309" s="218">
        <v>3500000</v>
      </c>
      <c r="G309" s="218">
        <f>E309+F309</f>
        <v>3500000</v>
      </c>
    </row>
    <row r="310" spans="1:7" ht="12.75">
      <c r="A310" s="124">
        <v>801</v>
      </c>
      <c r="B310" s="80"/>
      <c r="C310" s="80"/>
      <c r="D310" s="178" t="s">
        <v>31</v>
      </c>
      <c r="E310" s="81">
        <v>20692</v>
      </c>
      <c r="F310" s="81">
        <f>F311+F314+F318+F324+F328+F332</f>
        <v>0</v>
      </c>
      <c r="G310" s="81">
        <f>G311+G314+G318+G324+G328+G332</f>
        <v>20692</v>
      </c>
    </row>
    <row r="311" spans="1:7" ht="12.75">
      <c r="A311" s="3"/>
      <c r="B311" s="71">
        <v>80102</v>
      </c>
      <c r="C311" s="51"/>
      <c r="D311" s="192" t="s">
        <v>135</v>
      </c>
      <c r="E311" s="54">
        <v>630</v>
      </c>
      <c r="F311" s="54">
        <f>SUM(F312:F313)</f>
        <v>0</v>
      </c>
      <c r="G311" s="54">
        <f>SUM(G312:G313)</f>
        <v>630</v>
      </c>
    </row>
    <row r="312" spans="1:7" ht="12.75">
      <c r="A312" s="3"/>
      <c r="B312" s="59"/>
      <c r="C312" s="75" t="s">
        <v>225</v>
      </c>
      <c r="D312" s="182" t="s">
        <v>98</v>
      </c>
      <c r="E312" s="37">
        <v>120</v>
      </c>
      <c r="F312" s="37"/>
      <c r="G312" s="37">
        <f>E312+F312</f>
        <v>120</v>
      </c>
    </row>
    <row r="313" spans="1:7" ht="12.75">
      <c r="A313" s="3"/>
      <c r="B313" s="150"/>
      <c r="C313" s="97" t="s">
        <v>227</v>
      </c>
      <c r="D313" s="183" t="s">
        <v>119</v>
      </c>
      <c r="E313" s="37">
        <v>510</v>
      </c>
      <c r="F313" s="57"/>
      <c r="G313" s="37">
        <f>E313+F313</f>
        <v>510</v>
      </c>
    </row>
    <row r="314" spans="1:7" ht="12.75">
      <c r="A314" s="3"/>
      <c r="B314" s="71">
        <v>80120</v>
      </c>
      <c r="C314" s="51"/>
      <c r="D314" s="180" t="s">
        <v>134</v>
      </c>
      <c r="E314" s="54">
        <v>13362</v>
      </c>
      <c r="F314" s="54">
        <f>SUM(F315:F317)</f>
        <v>0</v>
      </c>
      <c r="G314" s="54">
        <f>SUM(G315:G317)</f>
        <v>13362</v>
      </c>
    </row>
    <row r="315" spans="1:7" ht="12.75">
      <c r="A315" s="3"/>
      <c r="B315" s="59"/>
      <c r="C315" s="75" t="s">
        <v>225</v>
      </c>
      <c r="D315" s="182" t="s">
        <v>98</v>
      </c>
      <c r="E315" s="37">
        <v>11560</v>
      </c>
      <c r="F315" s="37"/>
      <c r="G315" s="37">
        <f>E315+F315</f>
        <v>11560</v>
      </c>
    </row>
    <row r="316" spans="1:7" ht="12.75" hidden="1">
      <c r="A316" s="3"/>
      <c r="B316" s="59"/>
      <c r="C316" s="36" t="s">
        <v>231</v>
      </c>
      <c r="D316" s="182" t="s">
        <v>116</v>
      </c>
      <c r="E316" s="37">
        <v>0</v>
      </c>
      <c r="F316" s="37"/>
      <c r="G316" s="37">
        <f>E316+F316</f>
        <v>0</v>
      </c>
    </row>
    <row r="317" spans="1:7" ht="13.5" thickBot="1">
      <c r="A317" s="6"/>
      <c r="B317" s="360"/>
      <c r="C317" s="102" t="s">
        <v>227</v>
      </c>
      <c r="D317" s="177" t="s">
        <v>119</v>
      </c>
      <c r="E317" s="39">
        <v>1802</v>
      </c>
      <c r="F317" s="39"/>
      <c r="G317" s="39">
        <f>E317+F317</f>
        <v>1802</v>
      </c>
    </row>
    <row r="318" spans="1:7" ht="12.75">
      <c r="A318" s="3"/>
      <c r="B318" s="86">
        <v>80130</v>
      </c>
      <c r="C318" s="58"/>
      <c r="D318" s="25" t="s">
        <v>13</v>
      </c>
      <c r="E318" s="78">
        <v>6700</v>
      </c>
      <c r="F318" s="78">
        <f>SUM(F319:F323)</f>
        <v>0</v>
      </c>
      <c r="G318" s="78">
        <f>SUM(G319:G323)</f>
        <v>6700</v>
      </c>
    </row>
    <row r="319" spans="1:7" ht="12.75">
      <c r="A319" s="3"/>
      <c r="B319" s="75"/>
      <c r="C319" s="75" t="s">
        <v>225</v>
      </c>
      <c r="D319" s="182" t="s">
        <v>98</v>
      </c>
      <c r="E319" s="37">
        <v>700</v>
      </c>
      <c r="F319" s="37"/>
      <c r="G319" s="37">
        <f>E319+F319</f>
        <v>700</v>
      </c>
    </row>
    <row r="320" spans="1:7" ht="12.75" hidden="1">
      <c r="A320" s="3"/>
      <c r="B320" s="217"/>
      <c r="C320" s="75" t="s">
        <v>231</v>
      </c>
      <c r="D320" s="182" t="s">
        <v>116</v>
      </c>
      <c r="E320" s="37"/>
      <c r="F320" s="37"/>
      <c r="G320" s="37"/>
    </row>
    <row r="321" spans="1:7" ht="13.5" thickBot="1">
      <c r="A321" s="6"/>
      <c r="B321" s="121"/>
      <c r="C321" s="102" t="s">
        <v>227</v>
      </c>
      <c r="D321" s="177" t="s">
        <v>119</v>
      </c>
      <c r="E321" s="39">
        <v>6000</v>
      </c>
      <c r="F321" s="39"/>
      <c r="G321" s="39">
        <f>E321+F321</f>
        <v>6000</v>
      </c>
    </row>
    <row r="322" spans="1:7" ht="12.75" hidden="1">
      <c r="A322" s="3"/>
      <c r="B322" s="59"/>
      <c r="C322" s="75">
        <v>2130</v>
      </c>
      <c r="D322" s="185" t="s">
        <v>217</v>
      </c>
      <c r="E322" s="250"/>
      <c r="F322" s="250"/>
      <c r="G322" s="250"/>
    </row>
    <row r="323" spans="1:7" ht="12.75" hidden="1">
      <c r="A323" s="3"/>
      <c r="B323" s="86"/>
      <c r="C323" s="97"/>
      <c r="D323" s="187" t="s">
        <v>143</v>
      </c>
      <c r="E323" s="159"/>
      <c r="F323" s="159"/>
      <c r="G323" s="159"/>
    </row>
    <row r="324" spans="1:7" ht="12.75" hidden="1">
      <c r="A324" s="3"/>
      <c r="B324" s="16">
        <v>80134</v>
      </c>
      <c r="C324" s="58"/>
      <c r="D324" s="176" t="s">
        <v>155</v>
      </c>
      <c r="E324" s="78">
        <v>0</v>
      </c>
      <c r="F324" s="78">
        <f>SUM(F325:F326)</f>
        <v>0</v>
      </c>
      <c r="G324" s="78">
        <f>SUM(G325:G326)</f>
        <v>0</v>
      </c>
    </row>
    <row r="325" spans="1:7" ht="12.75" hidden="1">
      <c r="A325" s="3"/>
      <c r="B325" s="59"/>
      <c r="C325" s="75">
        <v>2130</v>
      </c>
      <c r="D325" s="185" t="s">
        <v>217</v>
      </c>
      <c r="E325" s="250"/>
      <c r="F325" s="250"/>
      <c r="G325" s="250"/>
    </row>
    <row r="326" spans="1:7" ht="12.75" hidden="1">
      <c r="A326" s="3"/>
      <c r="B326" s="86"/>
      <c r="C326" s="97"/>
      <c r="D326" s="187" t="s">
        <v>143</v>
      </c>
      <c r="E326" s="159"/>
      <c r="F326" s="159"/>
      <c r="G326" s="159"/>
    </row>
    <row r="327" spans="1:7" ht="12.75" hidden="1">
      <c r="A327" s="3"/>
      <c r="B327" s="301">
        <v>80140</v>
      </c>
      <c r="C327" s="69"/>
      <c r="D327" s="195" t="s">
        <v>171</v>
      </c>
      <c r="E327" s="41"/>
      <c r="F327" s="41"/>
      <c r="G327" s="41"/>
    </row>
    <row r="328" spans="1:7" ht="12.75" hidden="1">
      <c r="A328" s="3"/>
      <c r="B328" s="239"/>
      <c r="C328" s="157"/>
      <c r="D328" s="25" t="s">
        <v>172</v>
      </c>
      <c r="E328" s="78">
        <v>0</v>
      </c>
      <c r="F328" s="78">
        <f>SUM(F329:F329)</f>
        <v>0</v>
      </c>
      <c r="G328" s="78">
        <f>SUM(G329:G329)</f>
        <v>0</v>
      </c>
    </row>
    <row r="329" spans="1:7" ht="12.75" hidden="1">
      <c r="A329" s="3"/>
      <c r="B329" s="150"/>
      <c r="C329" s="97" t="s">
        <v>227</v>
      </c>
      <c r="D329" s="183" t="s">
        <v>119</v>
      </c>
      <c r="E329" s="57"/>
      <c r="F329" s="57"/>
      <c r="G329" s="57"/>
    </row>
    <row r="330" spans="1:7" ht="12.75" hidden="1">
      <c r="A330" s="3"/>
      <c r="B330" s="217"/>
      <c r="C330" s="75">
        <v>213</v>
      </c>
      <c r="D330" s="173" t="s">
        <v>68</v>
      </c>
      <c r="E330" s="43"/>
      <c r="F330" s="43"/>
      <c r="G330" s="43"/>
    </row>
    <row r="331" spans="1:7" ht="12.75" hidden="1">
      <c r="A331" s="3"/>
      <c r="B331" s="150"/>
      <c r="C331" s="97"/>
      <c r="D331" s="174" t="s">
        <v>67</v>
      </c>
      <c r="E331" s="241"/>
      <c r="F331" s="241"/>
      <c r="G331" s="241"/>
    </row>
    <row r="332" spans="1:7" ht="12.75" hidden="1">
      <c r="A332" s="3"/>
      <c r="B332" s="86">
        <v>80195</v>
      </c>
      <c r="C332" s="58"/>
      <c r="D332" s="25" t="s">
        <v>66</v>
      </c>
      <c r="E332" s="222">
        <v>0</v>
      </c>
      <c r="F332" s="222">
        <f>F334</f>
        <v>0</v>
      </c>
      <c r="G332" s="222">
        <f>G334</f>
        <v>0</v>
      </c>
    </row>
    <row r="333" spans="1:7" ht="12.75" hidden="1">
      <c r="A333" s="3"/>
      <c r="B333" s="217"/>
      <c r="C333" s="75">
        <v>2130</v>
      </c>
      <c r="D333" s="173" t="s">
        <v>68</v>
      </c>
      <c r="E333" s="160"/>
      <c r="F333" s="160"/>
      <c r="G333" s="160"/>
    </row>
    <row r="334" spans="1:7" ht="13.5" hidden="1" thickBot="1">
      <c r="A334" s="6"/>
      <c r="B334" s="121"/>
      <c r="C334" s="102"/>
      <c r="D334" s="179" t="s">
        <v>67</v>
      </c>
      <c r="E334" s="218"/>
      <c r="F334" s="218"/>
      <c r="G334" s="218"/>
    </row>
    <row r="335" spans="1:7" ht="12.75">
      <c r="A335" s="124">
        <v>851</v>
      </c>
      <c r="B335" s="80"/>
      <c r="C335" s="80"/>
      <c r="D335" s="178" t="s">
        <v>32</v>
      </c>
      <c r="E335" s="216">
        <v>0</v>
      </c>
      <c r="F335" s="216">
        <f>F336</f>
        <v>4000000</v>
      </c>
      <c r="G335" s="216">
        <f>G336</f>
        <v>4000000</v>
      </c>
    </row>
    <row r="336" spans="1:7" ht="12.75">
      <c r="A336" s="147"/>
      <c r="B336" s="72">
        <v>85111</v>
      </c>
      <c r="C336" s="72"/>
      <c r="D336" s="181" t="s">
        <v>8</v>
      </c>
      <c r="E336" s="84">
        <v>0</v>
      </c>
      <c r="F336" s="84">
        <f>F339</f>
        <v>4000000</v>
      </c>
      <c r="G336" s="84">
        <f>G339</f>
        <v>4000000</v>
      </c>
    </row>
    <row r="337" spans="1:7" ht="12.75">
      <c r="A337" s="126"/>
      <c r="B337" s="62"/>
      <c r="C337" s="36">
        <v>6430</v>
      </c>
      <c r="D337" s="182" t="s">
        <v>49</v>
      </c>
      <c r="E337" s="73"/>
      <c r="F337" s="73"/>
      <c r="G337" s="73"/>
    </row>
    <row r="338" spans="1:7" ht="12.75">
      <c r="A338" s="126"/>
      <c r="B338" s="62"/>
      <c r="C338" s="36"/>
      <c r="D338" s="182" t="s">
        <v>21</v>
      </c>
      <c r="E338" s="73"/>
      <c r="F338" s="73"/>
      <c r="G338" s="73"/>
    </row>
    <row r="339" spans="1:7" ht="13.5" thickBot="1">
      <c r="A339" s="148"/>
      <c r="B339" s="219"/>
      <c r="C339" s="35"/>
      <c r="D339" s="177" t="s">
        <v>23</v>
      </c>
      <c r="E339" s="85">
        <v>0</v>
      </c>
      <c r="F339" s="85">
        <v>4000000</v>
      </c>
      <c r="G339" s="85">
        <f>F339+E339</f>
        <v>4000000</v>
      </c>
    </row>
    <row r="340" spans="1:7" ht="12.75" hidden="1">
      <c r="A340" s="3"/>
      <c r="B340" s="16">
        <v>85117</v>
      </c>
      <c r="C340" s="58"/>
      <c r="D340" s="176" t="s">
        <v>195</v>
      </c>
      <c r="E340" s="78">
        <v>0</v>
      </c>
      <c r="F340" s="78">
        <f>F341</f>
        <v>0</v>
      </c>
      <c r="G340" s="78">
        <f>G341</f>
        <v>0</v>
      </c>
    </row>
    <row r="341" spans="1:7" ht="12.75" hidden="1">
      <c r="A341" s="3"/>
      <c r="B341" s="217"/>
      <c r="C341" s="36">
        <v>213</v>
      </c>
      <c r="D341" s="173" t="s">
        <v>68</v>
      </c>
      <c r="E341" s="37"/>
      <c r="F341" s="37"/>
      <c r="G341" s="37"/>
    </row>
    <row r="342" spans="1:7" ht="12.75" hidden="1">
      <c r="A342" s="3"/>
      <c r="B342" s="217"/>
      <c r="C342" s="34"/>
      <c r="D342" s="173" t="s">
        <v>67</v>
      </c>
      <c r="E342" s="37"/>
      <c r="F342" s="37"/>
      <c r="G342" s="37"/>
    </row>
    <row r="343" spans="1:7" ht="12.75" hidden="1">
      <c r="A343" s="3"/>
      <c r="B343" s="62"/>
      <c r="C343" s="36">
        <v>643</v>
      </c>
      <c r="D343" s="182" t="s">
        <v>49</v>
      </c>
      <c r="E343" s="73"/>
      <c r="F343" s="73"/>
      <c r="G343" s="73"/>
    </row>
    <row r="344" spans="1:7" ht="12.75" hidden="1">
      <c r="A344" s="3"/>
      <c r="B344" s="62"/>
      <c r="C344" s="36"/>
      <c r="D344" s="182" t="s">
        <v>21</v>
      </c>
      <c r="E344" s="73"/>
      <c r="F344" s="73"/>
      <c r="G344" s="73"/>
    </row>
    <row r="345" spans="1:7" ht="13.5" hidden="1" thickBot="1">
      <c r="A345" s="3"/>
      <c r="B345" s="219"/>
      <c r="C345" s="35"/>
      <c r="D345" s="177" t="s">
        <v>23</v>
      </c>
      <c r="E345" s="85" t="e">
        <v>#REF!</v>
      </c>
      <c r="F345" s="85" t="e">
        <f>SUM(#REF!)</f>
        <v>#REF!</v>
      </c>
      <c r="G345" s="85" t="e">
        <f>SUM(#REF!)</f>
        <v>#REF!</v>
      </c>
    </row>
    <row r="346" spans="1:7" ht="12.75">
      <c r="A346" s="123">
        <v>852</v>
      </c>
      <c r="B346" s="80"/>
      <c r="C346" s="80"/>
      <c r="D346" s="178" t="s">
        <v>264</v>
      </c>
      <c r="E346" s="81">
        <v>17964602</v>
      </c>
      <c r="F346" s="81">
        <f>F347+F354+F358+F362+F364</f>
        <v>17280</v>
      </c>
      <c r="G346" s="81">
        <f>G347+G354+G358+G362+G364</f>
        <v>17981882</v>
      </c>
    </row>
    <row r="347" spans="1:7" ht="12.75">
      <c r="A347" s="3"/>
      <c r="B347" s="71">
        <v>85201</v>
      </c>
      <c r="C347" s="51"/>
      <c r="D347" s="180" t="s">
        <v>141</v>
      </c>
      <c r="E347" s="54">
        <v>5276213</v>
      </c>
      <c r="F347" s="54">
        <f>SUM(F350:F353)</f>
        <v>17280</v>
      </c>
      <c r="G347" s="54">
        <f>SUM(G350:G353)</f>
        <v>5293493</v>
      </c>
    </row>
    <row r="348" spans="1:7" ht="12.75">
      <c r="A348" s="3"/>
      <c r="B348" s="59"/>
      <c r="C348" s="36" t="s">
        <v>233</v>
      </c>
      <c r="D348" s="182" t="s">
        <v>14</v>
      </c>
      <c r="E348" s="41"/>
      <c r="F348" s="41"/>
      <c r="G348" s="41"/>
    </row>
    <row r="349" spans="1:7" ht="12.75">
      <c r="A349" s="3"/>
      <c r="B349" s="59"/>
      <c r="C349" s="36"/>
      <c r="D349" s="182" t="s">
        <v>15</v>
      </c>
      <c r="E349" s="41"/>
      <c r="F349" s="41"/>
      <c r="G349" s="41"/>
    </row>
    <row r="350" spans="1:7" ht="12.75">
      <c r="A350" s="3"/>
      <c r="B350" s="59"/>
      <c r="C350" s="36"/>
      <c r="D350" s="182" t="s">
        <v>16</v>
      </c>
      <c r="E350" s="37">
        <v>9713</v>
      </c>
      <c r="F350" s="37"/>
      <c r="G350" s="37">
        <f>E350+F350</f>
        <v>9713</v>
      </c>
    </row>
    <row r="351" spans="1:7" ht="12.75">
      <c r="A351" s="3"/>
      <c r="B351" s="59"/>
      <c r="C351" s="36" t="s">
        <v>229</v>
      </c>
      <c r="D351" s="182" t="s">
        <v>100</v>
      </c>
      <c r="E351" s="37">
        <v>24550</v>
      </c>
      <c r="F351" s="37"/>
      <c r="G351" s="37">
        <f>E351+F351</f>
        <v>24550</v>
      </c>
    </row>
    <row r="352" spans="1:7" ht="12.75">
      <c r="A352" s="3"/>
      <c r="B352" s="59"/>
      <c r="C352" s="36" t="s">
        <v>227</v>
      </c>
      <c r="D352" s="182" t="s">
        <v>119</v>
      </c>
      <c r="E352" s="37">
        <v>990</v>
      </c>
      <c r="F352" s="37"/>
      <c r="G352" s="37">
        <f>E352+F352</f>
        <v>990</v>
      </c>
    </row>
    <row r="353" spans="1:7" ht="12.75">
      <c r="A353" s="330"/>
      <c r="B353" s="86"/>
      <c r="C353" s="70">
        <v>2130</v>
      </c>
      <c r="D353" s="183" t="s">
        <v>286</v>
      </c>
      <c r="E353" s="159">
        <v>5240960</v>
      </c>
      <c r="F353" s="57">
        <v>17280</v>
      </c>
      <c r="G353" s="159">
        <f>E353+F353</f>
        <v>5258240</v>
      </c>
    </row>
    <row r="354" spans="1:7" ht="12.75">
      <c r="A354" s="3"/>
      <c r="B354" s="86">
        <v>85202</v>
      </c>
      <c r="C354" s="58"/>
      <c r="D354" s="25" t="s">
        <v>107</v>
      </c>
      <c r="E354" s="78">
        <v>12643279</v>
      </c>
      <c r="F354" s="78">
        <f>SUM(F355:F357)</f>
        <v>0</v>
      </c>
      <c r="G354" s="78">
        <f>SUM(G355:G357)</f>
        <v>12643279</v>
      </c>
    </row>
    <row r="355" spans="1:7" ht="12.75">
      <c r="A355" s="3"/>
      <c r="B355" s="31"/>
      <c r="C355" s="36" t="s">
        <v>229</v>
      </c>
      <c r="D355" s="182" t="s">
        <v>100</v>
      </c>
      <c r="E355" s="73">
        <v>2853969</v>
      </c>
      <c r="F355" s="73"/>
      <c r="G355" s="73">
        <f>E355+F355</f>
        <v>2853969</v>
      </c>
    </row>
    <row r="356" spans="1:7" ht="12.75">
      <c r="A356" s="3"/>
      <c r="B356" s="31"/>
      <c r="C356" s="36" t="s">
        <v>227</v>
      </c>
      <c r="D356" s="182" t="s">
        <v>119</v>
      </c>
      <c r="E356" s="73">
        <v>3380</v>
      </c>
      <c r="F356" s="37"/>
      <c r="G356" s="73">
        <f>E356+F356</f>
        <v>3380</v>
      </c>
    </row>
    <row r="357" spans="1:7" ht="12.75">
      <c r="A357" s="330"/>
      <c r="B357" s="55"/>
      <c r="C357" s="70">
        <v>2130</v>
      </c>
      <c r="D357" s="183" t="s">
        <v>286</v>
      </c>
      <c r="E357" s="95">
        <v>9785930</v>
      </c>
      <c r="F357" s="57"/>
      <c r="G357" s="95">
        <f>E357+F357</f>
        <v>9785930</v>
      </c>
    </row>
    <row r="358" spans="1:7" ht="12.75">
      <c r="A358" s="3"/>
      <c r="B358" s="86">
        <v>85204</v>
      </c>
      <c r="C358" s="58"/>
      <c r="D358" s="25" t="s">
        <v>133</v>
      </c>
      <c r="E358" s="68">
        <v>45000</v>
      </c>
      <c r="F358" s="68">
        <f>SUM(F359:F360)</f>
        <v>0</v>
      </c>
      <c r="G358" s="68">
        <f>SUM(G359:G360)</f>
        <v>45000</v>
      </c>
    </row>
    <row r="359" spans="1:7" ht="12.75">
      <c r="A359" s="3"/>
      <c r="B359" s="31"/>
      <c r="C359" s="36" t="s">
        <v>229</v>
      </c>
      <c r="D359" s="182" t="s">
        <v>100</v>
      </c>
      <c r="E359" s="73">
        <v>35000</v>
      </c>
      <c r="F359" s="73"/>
      <c r="G359" s="73">
        <f>E359+F359</f>
        <v>35000</v>
      </c>
    </row>
    <row r="360" spans="1:7" ht="12.75">
      <c r="A360" s="3"/>
      <c r="B360" s="31"/>
      <c r="C360" s="36" t="s">
        <v>227</v>
      </c>
      <c r="D360" s="182" t="s">
        <v>119</v>
      </c>
      <c r="E360" s="73">
        <v>10000</v>
      </c>
      <c r="F360" s="73"/>
      <c r="G360" s="73">
        <f>E360+F360</f>
        <v>10000</v>
      </c>
    </row>
    <row r="361" spans="1:29" ht="12.75">
      <c r="A361" s="3"/>
      <c r="B361" s="107">
        <v>85220</v>
      </c>
      <c r="C361" s="108"/>
      <c r="D361" s="276" t="s">
        <v>202</v>
      </c>
      <c r="E361" s="277"/>
      <c r="F361" s="277"/>
      <c r="G361" s="277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  <c r="AA361" s="272"/>
      <c r="AB361" s="272"/>
      <c r="AC361" s="272"/>
    </row>
    <row r="362" spans="1:29" ht="12.75">
      <c r="A362" s="3"/>
      <c r="B362" s="86"/>
      <c r="C362" s="58"/>
      <c r="D362" s="176" t="s">
        <v>201</v>
      </c>
      <c r="E362" s="250">
        <v>110</v>
      </c>
      <c r="F362" s="250">
        <f>F363</f>
        <v>0</v>
      </c>
      <c r="G362" s="250">
        <f>G363</f>
        <v>110</v>
      </c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  <c r="AA362" s="272"/>
      <c r="AB362" s="272"/>
      <c r="AC362" s="272"/>
    </row>
    <row r="363" spans="1:7" ht="13.5" thickBot="1">
      <c r="A363" s="6"/>
      <c r="B363" s="296"/>
      <c r="C363" s="117" t="s">
        <v>227</v>
      </c>
      <c r="D363" s="203" t="s">
        <v>119</v>
      </c>
      <c r="E363" s="118">
        <v>110</v>
      </c>
      <c r="F363" s="118"/>
      <c r="G363" s="118">
        <f>E363+F363</f>
        <v>110</v>
      </c>
    </row>
    <row r="364" spans="1:7" ht="13.5" hidden="1" thickBot="1">
      <c r="A364" s="3"/>
      <c r="B364" s="86">
        <v>85295</v>
      </c>
      <c r="C364" s="66"/>
      <c r="D364" s="184" t="s">
        <v>66</v>
      </c>
      <c r="E364" s="222">
        <v>0</v>
      </c>
      <c r="F364" s="222">
        <f>F366</f>
        <v>0</v>
      </c>
      <c r="G364" s="222">
        <f>G366</f>
        <v>0</v>
      </c>
    </row>
    <row r="365" spans="1:7" ht="13.5" hidden="1" thickBot="1">
      <c r="A365" s="3"/>
      <c r="B365" s="59"/>
      <c r="C365" s="36">
        <v>2130</v>
      </c>
      <c r="D365" s="173" t="s">
        <v>68</v>
      </c>
      <c r="E365" s="41"/>
      <c r="F365" s="41"/>
      <c r="G365" s="41"/>
    </row>
    <row r="366" spans="1:7" ht="13.5" hidden="1" thickBot="1">
      <c r="A366" s="6"/>
      <c r="B366" s="111"/>
      <c r="C366" s="35"/>
      <c r="D366" s="179" t="s">
        <v>67</v>
      </c>
      <c r="E366" s="39"/>
      <c r="F366" s="39"/>
      <c r="G366" s="39"/>
    </row>
    <row r="367" spans="1:7" ht="12.75">
      <c r="A367" s="123">
        <v>853</v>
      </c>
      <c r="B367" s="80"/>
      <c r="C367" s="80"/>
      <c r="D367" s="178" t="s">
        <v>276</v>
      </c>
      <c r="E367" s="81">
        <v>240499</v>
      </c>
      <c r="F367" s="81">
        <f>F368+F371</f>
        <v>0</v>
      </c>
      <c r="G367" s="81">
        <f>G368+G371</f>
        <v>240499</v>
      </c>
    </row>
    <row r="368" spans="1:7" ht="12.75">
      <c r="A368" s="3"/>
      <c r="B368" s="66">
        <v>85324</v>
      </c>
      <c r="C368" s="66"/>
      <c r="D368" s="184" t="s">
        <v>144</v>
      </c>
      <c r="E368" s="78">
        <v>200000</v>
      </c>
      <c r="F368" s="78">
        <f>+F370</f>
        <v>0</v>
      </c>
      <c r="G368" s="78">
        <f>+G370</f>
        <v>200000</v>
      </c>
    </row>
    <row r="369" spans="1:7" ht="12.75">
      <c r="A369" s="3"/>
      <c r="B369" s="62"/>
      <c r="C369" s="75">
        <v>2360</v>
      </c>
      <c r="D369" s="173" t="s">
        <v>169</v>
      </c>
      <c r="E369" s="37"/>
      <c r="F369" s="37"/>
      <c r="G369" s="37"/>
    </row>
    <row r="370" spans="1:7" ht="12.75">
      <c r="A370" s="3"/>
      <c r="B370" s="66"/>
      <c r="C370" s="97"/>
      <c r="D370" s="174" t="s">
        <v>268</v>
      </c>
      <c r="E370" s="57">
        <v>200000</v>
      </c>
      <c r="F370" s="57"/>
      <c r="G370" s="57">
        <f>E370+F370</f>
        <v>200000</v>
      </c>
    </row>
    <row r="371" spans="1:7" ht="12.75">
      <c r="A371" s="3"/>
      <c r="B371" s="86">
        <v>85395</v>
      </c>
      <c r="C371" s="66"/>
      <c r="D371" s="184" t="s">
        <v>66</v>
      </c>
      <c r="E371" s="220">
        <v>40499</v>
      </c>
      <c r="F371" s="220">
        <f>SUM(F372:F374)</f>
        <v>0</v>
      </c>
      <c r="G371" s="220">
        <f>SUM(G372:G374)</f>
        <v>40499</v>
      </c>
    </row>
    <row r="372" spans="1:7" ht="13.5" thickBot="1">
      <c r="A372" s="6"/>
      <c r="B372" s="32"/>
      <c r="C372" s="38" t="s">
        <v>227</v>
      </c>
      <c r="D372" s="177" t="s">
        <v>119</v>
      </c>
      <c r="E372" s="39">
        <v>40499</v>
      </c>
      <c r="F372" s="39"/>
      <c r="G372" s="39">
        <f>E372+F372</f>
        <v>40499</v>
      </c>
    </row>
    <row r="373" spans="1:7" ht="12.75" hidden="1">
      <c r="A373" s="3"/>
      <c r="B373" s="59"/>
      <c r="C373" s="36">
        <v>2130</v>
      </c>
      <c r="D373" s="173" t="s">
        <v>68</v>
      </c>
      <c r="E373" s="41"/>
      <c r="F373" s="41"/>
      <c r="G373" s="41"/>
    </row>
    <row r="374" spans="1:7" ht="13.5" hidden="1" thickBot="1">
      <c r="A374" s="6"/>
      <c r="B374" s="111"/>
      <c r="C374" s="35"/>
      <c r="D374" s="179" t="s">
        <v>67</v>
      </c>
      <c r="E374" s="39"/>
      <c r="F374" s="39"/>
      <c r="G374" s="39"/>
    </row>
    <row r="375" spans="1:7" ht="12.75">
      <c r="A375" s="124">
        <v>854</v>
      </c>
      <c r="B375" s="80"/>
      <c r="C375" s="80"/>
      <c r="D375" s="178" t="s">
        <v>52</v>
      </c>
      <c r="E375" s="81">
        <v>49368</v>
      </c>
      <c r="F375" s="81">
        <f>+F379+F382+F384+F376+F387</f>
        <v>0</v>
      </c>
      <c r="G375" s="81">
        <f>+G379+G382+G384+G376+G387</f>
        <v>49368</v>
      </c>
    </row>
    <row r="376" spans="1:7" ht="12.75">
      <c r="A376" s="125"/>
      <c r="B376" s="72">
        <v>85403</v>
      </c>
      <c r="C376" s="77"/>
      <c r="D376" s="180" t="s">
        <v>7</v>
      </c>
      <c r="E376" s="54">
        <v>500</v>
      </c>
      <c r="F376" s="54">
        <f>SUM(F377:F377)</f>
        <v>0</v>
      </c>
      <c r="G376" s="54">
        <f>SUM(G377:G377)</f>
        <v>500</v>
      </c>
    </row>
    <row r="377" spans="1:7" ht="12.75">
      <c r="A377" s="125"/>
      <c r="B377" s="55"/>
      <c r="C377" s="70" t="s">
        <v>227</v>
      </c>
      <c r="D377" s="183" t="s">
        <v>119</v>
      </c>
      <c r="E377" s="57">
        <v>500</v>
      </c>
      <c r="F377" s="57"/>
      <c r="G377" s="57">
        <f>E377+F377</f>
        <v>500</v>
      </c>
    </row>
    <row r="378" spans="1:7" ht="12.75">
      <c r="A378" s="3"/>
      <c r="B378" s="59">
        <v>85406</v>
      </c>
      <c r="C378" s="36"/>
      <c r="D378" s="195" t="s">
        <v>136</v>
      </c>
      <c r="E378" s="37"/>
      <c r="F378" s="37"/>
      <c r="G378" s="37"/>
    </row>
    <row r="379" spans="1:7" ht="12.75">
      <c r="A379" s="3"/>
      <c r="B379" s="86"/>
      <c r="C379" s="70"/>
      <c r="D379" s="25" t="s">
        <v>137</v>
      </c>
      <c r="E379" s="78">
        <v>1500</v>
      </c>
      <c r="F379" s="78">
        <f>SUM(F380:F381)</f>
        <v>0</v>
      </c>
      <c r="G379" s="78">
        <f>SUM(G380:G381)</f>
        <v>1500</v>
      </c>
    </row>
    <row r="380" spans="1:7" ht="12.75" hidden="1">
      <c r="A380" s="3"/>
      <c r="B380" s="107"/>
      <c r="C380" s="161" t="s">
        <v>225</v>
      </c>
      <c r="D380" s="201" t="s">
        <v>98</v>
      </c>
      <c r="E380" s="113"/>
      <c r="F380" s="113"/>
      <c r="G380" s="113"/>
    </row>
    <row r="381" spans="1:7" ht="12.75">
      <c r="A381" s="3"/>
      <c r="B381" s="86"/>
      <c r="C381" s="70" t="s">
        <v>227</v>
      </c>
      <c r="D381" s="183" t="s">
        <v>119</v>
      </c>
      <c r="E381" s="159">
        <v>1500</v>
      </c>
      <c r="F381" s="159"/>
      <c r="G381" s="159">
        <f>E381+F381</f>
        <v>1500</v>
      </c>
    </row>
    <row r="382" spans="1:7" ht="12.75">
      <c r="A382" s="3"/>
      <c r="B382" s="86">
        <v>85407</v>
      </c>
      <c r="C382" s="66"/>
      <c r="D382" s="184" t="s">
        <v>138</v>
      </c>
      <c r="E382" s="222">
        <v>100</v>
      </c>
      <c r="F382" s="222">
        <f>SUM(F383:F383)</f>
        <v>0</v>
      </c>
      <c r="G382" s="222">
        <f>SUM(G383:G383)</f>
        <v>100</v>
      </c>
    </row>
    <row r="383" spans="1:7" ht="12.75">
      <c r="A383" s="3"/>
      <c r="B383" s="55"/>
      <c r="C383" s="70" t="s">
        <v>227</v>
      </c>
      <c r="D383" s="183" t="s">
        <v>119</v>
      </c>
      <c r="E383" s="57">
        <v>100</v>
      </c>
      <c r="F383" s="57"/>
      <c r="G383" s="57">
        <f>E383+F383</f>
        <v>100</v>
      </c>
    </row>
    <row r="384" spans="1:7" ht="12.75">
      <c r="A384" s="3"/>
      <c r="B384" s="71">
        <v>85410</v>
      </c>
      <c r="C384" s="51"/>
      <c r="D384" s="180" t="s">
        <v>139</v>
      </c>
      <c r="E384" s="54">
        <v>120</v>
      </c>
      <c r="F384" s="54">
        <f>SUM(F385:F386)</f>
        <v>0</v>
      </c>
      <c r="G384" s="54">
        <f>SUM(G385:G386)</f>
        <v>120</v>
      </c>
    </row>
    <row r="385" spans="1:7" ht="12.75">
      <c r="A385" s="3"/>
      <c r="B385" s="107"/>
      <c r="C385" s="161" t="s">
        <v>225</v>
      </c>
      <c r="D385" s="201" t="s">
        <v>98</v>
      </c>
      <c r="E385" s="113">
        <v>50</v>
      </c>
      <c r="F385" s="113"/>
      <c r="G385" s="113">
        <f>E385+F385</f>
        <v>50</v>
      </c>
    </row>
    <row r="386" spans="1:7" ht="12.75">
      <c r="A386" s="3"/>
      <c r="B386" s="86"/>
      <c r="C386" s="70" t="s">
        <v>227</v>
      </c>
      <c r="D386" s="183" t="s">
        <v>119</v>
      </c>
      <c r="E386" s="159">
        <v>70</v>
      </c>
      <c r="F386" s="159"/>
      <c r="G386" s="159">
        <f>E386+F386</f>
        <v>70</v>
      </c>
    </row>
    <row r="387" spans="1:7" ht="12.75">
      <c r="A387" s="3"/>
      <c r="B387" s="86">
        <v>85415</v>
      </c>
      <c r="C387" s="66"/>
      <c r="D387" s="184" t="s">
        <v>24</v>
      </c>
      <c r="E387" s="222">
        <v>47148</v>
      </c>
      <c r="F387" s="222">
        <f>F389</f>
        <v>0</v>
      </c>
      <c r="G387" s="222">
        <f>G389</f>
        <v>47148</v>
      </c>
    </row>
    <row r="388" spans="1:7" ht="12.75">
      <c r="A388" s="3"/>
      <c r="B388" s="59"/>
      <c r="C388" s="36">
        <v>2130</v>
      </c>
      <c r="D388" s="182" t="s">
        <v>142</v>
      </c>
      <c r="E388" s="41"/>
      <c r="F388" s="41"/>
      <c r="G388" s="41"/>
    </row>
    <row r="389" spans="1:7" ht="12.75">
      <c r="A389" s="3"/>
      <c r="B389" s="86"/>
      <c r="C389" s="105"/>
      <c r="D389" s="183" t="s">
        <v>143</v>
      </c>
      <c r="E389" s="57">
        <v>47148</v>
      </c>
      <c r="F389" s="57"/>
      <c r="G389" s="57">
        <f>F389+E389</f>
        <v>47148</v>
      </c>
    </row>
    <row r="390" spans="1:7" ht="12.75">
      <c r="A390" s="124">
        <v>900</v>
      </c>
      <c r="B390" s="80"/>
      <c r="C390" s="80"/>
      <c r="D390" s="178" t="s">
        <v>40</v>
      </c>
      <c r="E390" s="81">
        <v>16000</v>
      </c>
      <c r="F390" s="81">
        <f>F391</f>
        <v>0</v>
      </c>
      <c r="G390" s="81">
        <f>G391</f>
        <v>16000</v>
      </c>
    </row>
    <row r="391" spans="1:7" ht="12.75">
      <c r="A391" s="3"/>
      <c r="B391" s="71">
        <v>90011</v>
      </c>
      <c r="C391" s="51"/>
      <c r="D391" s="180" t="s">
        <v>190</v>
      </c>
      <c r="E391" s="54">
        <v>16000</v>
      </c>
      <c r="F391" s="54">
        <f>F392</f>
        <v>0</v>
      </c>
      <c r="G391" s="54">
        <f>G392</f>
        <v>16000</v>
      </c>
    </row>
    <row r="392" spans="1:7" ht="13.5" thickBot="1">
      <c r="A392" s="6"/>
      <c r="B392" s="122"/>
      <c r="C392" s="117" t="s">
        <v>230</v>
      </c>
      <c r="D392" s="203" t="s">
        <v>56</v>
      </c>
      <c r="E392" s="118">
        <v>16000</v>
      </c>
      <c r="F392" s="118"/>
      <c r="G392" s="118">
        <f>SUM(E392:F392)</f>
        <v>16000</v>
      </c>
    </row>
  </sheetData>
  <mergeCells count="2">
    <mergeCell ref="A78:A79"/>
    <mergeCell ref="A299:A300"/>
  </mergeCells>
  <printOptions horizontalCentered="1"/>
  <pageMargins left="0.6692913385826772" right="0.3937007874015748" top="0.5118110236220472" bottom="0.5905511811023623" header="0.5118110236220472" footer="0.5118110236220472"/>
  <pageSetup horizontalDpi="600" verticalDpi="600" orientation="portrait" paperSize="9" scale="91" r:id="rId2"/>
  <rowBreaks count="4" manualBreakCount="4">
    <brk id="74" max="6" man="1"/>
    <brk id="139" max="6" man="1"/>
    <brk id="225" max="6" man="1"/>
    <brk id="317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4.875" style="0" customWidth="1"/>
    <col min="4" max="4" width="69.25390625" style="0" customWidth="1"/>
    <col min="5" max="6" width="15.25390625" style="0" hidden="1" customWidth="1"/>
    <col min="7" max="7" width="15.25390625" style="0" customWidth="1"/>
  </cols>
  <sheetData>
    <row r="1" spans="5:7" ht="12.75">
      <c r="E1" s="288"/>
      <c r="F1" s="288"/>
      <c r="G1" s="288" t="s">
        <v>345</v>
      </c>
    </row>
    <row r="2" spans="1:7" ht="12.75">
      <c r="A2" s="1"/>
      <c r="B2" s="1"/>
      <c r="E2" s="288"/>
      <c r="F2" s="288"/>
      <c r="G2" s="288" t="s">
        <v>204</v>
      </c>
    </row>
    <row r="3" spans="1:7" ht="12.75">
      <c r="A3" s="9"/>
      <c r="B3" s="9"/>
      <c r="E3" s="288"/>
      <c r="F3" s="288"/>
      <c r="G3" s="288" t="s">
        <v>341</v>
      </c>
    </row>
    <row r="4" spans="1:7" ht="15">
      <c r="A4" s="9"/>
      <c r="B4" s="9"/>
      <c r="C4" s="149" t="s">
        <v>157</v>
      </c>
      <c r="D4" s="11"/>
      <c r="E4" s="2"/>
      <c r="F4" s="2"/>
      <c r="G4" s="2"/>
    </row>
    <row r="5" spans="1:7" ht="15.75">
      <c r="A5" s="164"/>
      <c r="B5" s="164"/>
      <c r="C5" s="149" t="s">
        <v>269</v>
      </c>
      <c r="D5" s="165"/>
      <c r="E5" s="2"/>
      <c r="F5" s="2"/>
      <c r="G5" s="2"/>
    </row>
    <row r="6" spans="1:7" ht="13.5" thickBot="1">
      <c r="A6" s="9"/>
      <c r="B6" s="9"/>
      <c r="C6" s="9"/>
      <c r="D6" s="9"/>
      <c r="E6" s="12"/>
      <c r="F6" s="12"/>
      <c r="G6" s="12"/>
    </row>
    <row r="7" spans="1:7" ht="12.75">
      <c r="A7" s="13"/>
      <c r="B7" s="17"/>
      <c r="C7" s="17"/>
      <c r="D7" s="169"/>
      <c r="E7" s="24"/>
      <c r="F7" s="24"/>
      <c r="G7" s="24"/>
    </row>
    <row r="8" spans="1:7" ht="12.75">
      <c r="A8" s="4" t="s">
        <v>42</v>
      </c>
      <c r="B8" s="22" t="s">
        <v>58</v>
      </c>
      <c r="C8" s="22" t="s">
        <v>43</v>
      </c>
      <c r="D8" s="44" t="s">
        <v>29</v>
      </c>
      <c r="E8" s="244" t="s">
        <v>258</v>
      </c>
      <c r="F8" s="244" t="s">
        <v>297</v>
      </c>
      <c r="G8" s="244" t="s">
        <v>258</v>
      </c>
    </row>
    <row r="9" spans="1:7" ht="13.5" thickBot="1">
      <c r="A9" s="8"/>
      <c r="B9" s="33"/>
      <c r="C9" s="33"/>
      <c r="D9" s="21"/>
      <c r="E9" s="21"/>
      <c r="F9" s="21"/>
      <c r="G9" s="21"/>
    </row>
    <row r="10" spans="1:7" ht="14.25" thickBot="1" thickTop="1">
      <c r="A10" s="14">
        <v>1</v>
      </c>
      <c r="B10" s="23">
        <v>2</v>
      </c>
      <c r="C10" s="23">
        <v>3</v>
      </c>
      <c r="D10" s="21">
        <v>4</v>
      </c>
      <c r="E10" s="21">
        <v>5</v>
      </c>
      <c r="F10" s="21">
        <v>5</v>
      </c>
      <c r="G10" s="21">
        <v>5</v>
      </c>
    </row>
    <row r="11" spans="1:7" ht="13.5" thickTop="1">
      <c r="A11" s="141"/>
      <c r="B11" s="27"/>
      <c r="C11" s="27"/>
      <c r="D11" s="137"/>
      <c r="E11" s="44"/>
      <c r="F11" s="44"/>
      <c r="G11" s="44"/>
    </row>
    <row r="12" spans="1:7" ht="15.75">
      <c r="A12" s="141"/>
      <c r="B12" s="502" t="s">
        <v>68</v>
      </c>
      <c r="C12" s="503"/>
      <c r="D12" s="504"/>
      <c r="E12" s="44"/>
      <c r="F12" s="44"/>
      <c r="G12" s="44"/>
    </row>
    <row r="13" spans="1:7" ht="15.75">
      <c r="A13" s="141"/>
      <c r="B13" s="502" t="s">
        <v>179</v>
      </c>
      <c r="C13" s="503"/>
      <c r="D13" s="504"/>
      <c r="E13" s="163">
        <v>82437308</v>
      </c>
      <c r="F13" s="163">
        <f>F17+F94</f>
        <v>-968894</v>
      </c>
      <c r="G13" s="163">
        <f>G17+G94</f>
        <v>81468414</v>
      </c>
    </row>
    <row r="14" spans="1:7" ht="13.5" thickBot="1">
      <c r="A14" s="142"/>
      <c r="B14" s="143"/>
      <c r="C14" s="143"/>
      <c r="D14" s="259"/>
      <c r="E14" s="236"/>
      <c r="F14" s="236"/>
      <c r="G14" s="236"/>
    </row>
    <row r="15" spans="1:7" ht="12.75">
      <c r="A15" s="141"/>
      <c r="B15" s="27"/>
      <c r="C15" s="27"/>
      <c r="D15" s="137"/>
      <c r="E15" s="19"/>
      <c r="F15" s="19"/>
      <c r="G15" s="19"/>
    </row>
    <row r="16" spans="1:7" ht="15" customHeight="1">
      <c r="A16" s="141"/>
      <c r="B16" s="502" t="s">
        <v>68</v>
      </c>
      <c r="C16" s="503"/>
      <c r="D16" s="504"/>
      <c r="E16" s="18"/>
      <c r="F16" s="18"/>
      <c r="G16" s="18"/>
    </row>
    <row r="17" spans="1:7" ht="15" customHeight="1">
      <c r="A17" s="141"/>
      <c r="B17" s="502" t="s">
        <v>158</v>
      </c>
      <c r="C17" s="503"/>
      <c r="D17" s="504"/>
      <c r="E17" s="163">
        <v>54140402</v>
      </c>
      <c r="F17" s="163">
        <f>F20+F25+F30+F38+F42+F76+F84</f>
        <v>-1194923</v>
      </c>
      <c r="G17" s="163">
        <f>G20+G25+G30+G38+G42+G76+G84</f>
        <v>52945479</v>
      </c>
    </row>
    <row r="18" spans="1:7" ht="15" customHeight="1">
      <c r="A18" s="141"/>
      <c r="B18" s="502" t="s">
        <v>159</v>
      </c>
      <c r="C18" s="503"/>
      <c r="D18" s="504"/>
      <c r="E18" s="18"/>
      <c r="F18" s="18"/>
      <c r="G18" s="18"/>
    </row>
    <row r="19" spans="1:7" ht="13.5" thickBot="1">
      <c r="A19" s="142"/>
      <c r="B19" s="143"/>
      <c r="C19" s="143"/>
      <c r="D19" s="259"/>
      <c r="E19" s="236"/>
      <c r="F19" s="236"/>
      <c r="G19" s="236"/>
    </row>
    <row r="20" spans="1:7" ht="12.75">
      <c r="A20" s="124">
        <v>710</v>
      </c>
      <c r="B20" s="80"/>
      <c r="C20" s="80"/>
      <c r="D20" s="178" t="s">
        <v>41</v>
      </c>
      <c r="E20" s="81">
        <v>65650</v>
      </c>
      <c r="F20" s="81">
        <f>F21</f>
        <v>14350</v>
      </c>
      <c r="G20" s="81">
        <f>G21</f>
        <v>80000</v>
      </c>
    </row>
    <row r="21" spans="1:7" ht="12.75">
      <c r="A21" s="128"/>
      <c r="B21" s="72">
        <v>71035</v>
      </c>
      <c r="C21" s="72"/>
      <c r="D21" s="181" t="s">
        <v>170</v>
      </c>
      <c r="E21" s="84">
        <v>65650</v>
      </c>
      <c r="F21" s="84">
        <f>F24</f>
        <v>14350</v>
      </c>
      <c r="G21" s="84">
        <f>G24</f>
        <v>80000</v>
      </c>
    </row>
    <row r="22" spans="1:7" ht="12.75">
      <c r="A22" s="128"/>
      <c r="B22" s="62"/>
      <c r="C22" s="92">
        <v>2020</v>
      </c>
      <c r="D22" s="185" t="s">
        <v>123</v>
      </c>
      <c r="E22" s="91"/>
      <c r="F22" s="91"/>
      <c r="G22" s="91"/>
    </row>
    <row r="23" spans="1:7" ht="12.75">
      <c r="A23" s="128"/>
      <c r="B23" s="62"/>
      <c r="C23" s="92"/>
      <c r="D23" s="185" t="s">
        <v>124</v>
      </c>
      <c r="E23" s="91"/>
      <c r="F23" s="91"/>
      <c r="G23" s="91"/>
    </row>
    <row r="24" spans="1:7" ht="13.5" thickBot="1">
      <c r="A24" s="129"/>
      <c r="B24" s="76"/>
      <c r="C24" s="96"/>
      <c r="D24" s="186" t="s">
        <v>125</v>
      </c>
      <c r="E24" s="85">
        <v>65650</v>
      </c>
      <c r="F24" s="85">
        <v>14350</v>
      </c>
      <c r="G24" s="85">
        <f>E24+F24</f>
        <v>80000</v>
      </c>
    </row>
    <row r="25" spans="1:7" ht="12.75">
      <c r="A25" s="124">
        <v>750</v>
      </c>
      <c r="B25" s="80"/>
      <c r="C25" s="80"/>
      <c r="D25" s="178" t="s">
        <v>39</v>
      </c>
      <c r="E25" s="81">
        <v>2497235</v>
      </c>
      <c r="F25" s="81">
        <f>F26</f>
        <v>0</v>
      </c>
      <c r="G25" s="81">
        <f>G26</f>
        <v>2497235</v>
      </c>
    </row>
    <row r="26" spans="1:7" ht="12.75">
      <c r="A26" s="128"/>
      <c r="B26" s="72">
        <v>75011</v>
      </c>
      <c r="C26" s="72"/>
      <c r="D26" s="181" t="s">
        <v>75</v>
      </c>
      <c r="E26" s="84">
        <v>2497235</v>
      </c>
      <c r="F26" s="84">
        <f>SUM(F28)</f>
        <v>0</v>
      </c>
      <c r="G26" s="84">
        <f>SUM(G28)</f>
        <v>2497235</v>
      </c>
    </row>
    <row r="27" spans="1:7" ht="12.75">
      <c r="A27" s="128"/>
      <c r="B27" s="62"/>
      <c r="C27" s="92">
        <v>2010</v>
      </c>
      <c r="D27" s="185" t="s">
        <v>270</v>
      </c>
      <c r="E27" s="93"/>
      <c r="F27" s="93"/>
      <c r="G27" s="93"/>
    </row>
    <row r="28" spans="1:7" ht="13.5" thickBot="1">
      <c r="A28" s="129"/>
      <c r="B28" s="76"/>
      <c r="C28" s="76"/>
      <c r="D28" s="186" t="s">
        <v>271</v>
      </c>
      <c r="E28" s="162">
        <v>2497235</v>
      </c>
      <c r="F28" s="162"/>
      <c r="G28" s="162">
        <f>E28+F28</f>
        <v>2497235</v>
      </c>
    </row>
    <row r="29" spans="1:7" ht="12.75">
      <c r="A29" s="130">
        <v>751</v>
      </c>
      <c r="B29" s="94"/>
      <c r="C29" s="94"/>
      <c r="D29" s="188" t="s">
        <v>150</v>
      </c>
      <c r="E29" s="74"/>
      <c r="F29" s="74"/>
      <c r="G29" s="74"/>
    </row>
    <row r="30" spans="1:7" ht="12.75">
      <c r="A30" s="131"/>
      <c r="B30" s="99"/>
      <c r="C30" s="99"/>
      <c r="D30" s="178" t="s">
        <v>151</v>
      </c>
      <c r="E30" s="81">
        <v>802167</v>
      </c>
      <c r="F30" s="81">
        <f>F32+F35</f>
        <v>0</v>
      </c>
      <c r="G30" s="81">
        <f>G32+G35</f>
        <v>802167</v>
      </c>
    </row>
    <row r="31" spans="1:7" ht="12.75">
      <c r="A31" s="128"/>
      <c r="B31" s="100">
        <v>75101</v>
      </c>
      <c r="C31" s="100"/>
      <c r="D31" s="189" t="s">
        <v>189</v>
      </c>
      <c r="E31" s="101"/>
      <c r="F31" s="101"/>
      <c r="G31" s="101"/>
    </row>
    <row r="32" spans="1:7" ht="12.75">
      <c r="A32" s="128"/>
      <c r="B32" s="66"/>
      <c r="C32" s="66"/>
      <c r="D32" s="184" t="s">
        <v>79</v>
      </c>
      <c r="E32" s="68">
        <v>91657</v>
      </c>
      <c r="F32" s="68">
        <f>F34</f>
        <v>0</v>
      </c>
      <c r="G32" s="68">
        <f>G34</f>
        <v>91657</v>
      </c>
    </row>
    <row r="33" spans="1:7" ht="12.75">
      <c r="A33" s="128"/>
      <c r="B33" s="62"/>
      <c r="C33" s="92">
        <v>2010</v>
      </c>
      <c r="D33" s="185" t="s">
        <v>270</v>
      </c>
      <c r="E33" s="93"/>
      <c r="F33" s="93"/>
      <c r="G33" s="93"/>
    </row>
    <row r="34" spans="1:7" ht="12.75">
      <c r="A34" s="128"/>
      <c r="B34" s="66"/>
      <c r="C34" s="66"/>
      <c r="D34" s="187" t="s">
        <v>271</v>
      </c>
      <c r="E34" s="247">
        <v>91657</v>
      </c>
      <c r="F34" s="247"/>
      <c r="G34" s="247">
        <f>E34+F34</f>
        <v>91657</v>
      </c>
    </row>
    <row r="35" spans="1:7" ht="12.75">
      <c r="A35" s="128"/>
      <c r="B35" s="66">
        <v>75113</v>
      </c>
      <c r="C35" s="66"/>
      <c r="D35" s="184" t="s">
        <v>328</v>
      </c>
      <c r="E35" s="341">
        <v>710510</v>
      </c>
      <c r="F35" s="341">
        <f>F37</f>
        <v>0</v>
      </c>
      <c r="G35" s="341">
        <f>G37</f>
        <v>710510</v>
      </c>
    </row>
    <row r="36" spans="1:7" ht="12.75">
      <c r="A36" s="128"/>
      <c r="B36" s="62"/>
      <c r="C36" s="92">
        <v>2010</v>
      </c>
      <c r="D36" s="185" t="s">
        <v>270</v>
      </c>
      <c r="E36" s="93"/>
      <c r="F36" s="93"/>
      <c r="G36" s="93"/>
    </row>
    <row r="37" spans="1:7" ht="12.75">
      <c r="A37" s="331"/>
      <c r="B37" s="66"/>
      <c r="C37" s="66"/>
      <c r="D37" s="187" t="s">
        <v>271</v>
      </c>
      <c r="E37" s="247">
        <v>710510</v>
      </c>
      <c r="F37" s="247"/>
      <c r="G37" s="247">
        <f>E37+F37</f>
        <v>710510</v>
      </c>
    </row>
    <row r="38" spans="1:7" ht="12.75">
      <c r="A38" s="124">
        <v>754</v>
      </c>
      <c r="B38" s="80"/>
      <c r="C38" s="80"/>
      <c r="D38" s="178" t="s">
        <v>50</v>
      </c>
      <c r="E38" s="81">
        <v>11200</v>
      </c>
      <c r="F38" s="81">
        <f>F39</f>
        <v>0</v>
      </c>
      <c r="G38" s="81">
        <f>G39</f>
        <v>11200</v>
      </c>
    </row>
    <row r="39" spans="1:7" ht="12.75">
      <c r="A39" s="128"/>
      <c r="B39" s="72">
        <v>75414</v>
      </c>
      <c r="C39" s="72"/>
      <c r="D39" s="181" t="s">
        <v>82</v>
      </c>
      <c r="E39" s="84">
        <v>11200</v>
      </c>
      <c r="F39" s="84">
        <f>F41</f>
        <v>0</v>
      </c>
      <c r="G39" s="84">
        <f>G41</f>
        <v>11200</v>
      </c>
    </row>
    <row r="40" spans="1:7" ht="12.75">
      <c r="A40" s="128"/>
      <c r="B40" s="62"/>
      <c r="C40" s="92">
        <v>2010</v>
      </c>
      <c r="D40" s="185" t="s">
        <v>270</v>
      </c>
      <c r="E40" s="93"/>
      <c r="F40" s="93"/>
      <c r="G40" s="93"/>
    </row>
    <row r="41" spans="1:7" ht="13.5" thickBot="1">
      <c r="A41" s="129"/>
      <c r="B41" s="76"/>
      <c r="C41" s="76"/>
      <c r="D41" s="186" t="s">
        <v>271</v>
      </c>
      <c r="E41" s="162">
        <v>11200</v>
      </c>
      <c r="F41" s="162"/>
      <c r="G41" s="162">
        <f>E41+F41</f>
        <v>11200</v>
      </c>
    </row>
    <row r="42" spans="1:7" ht="12.75">
      <c r="A42" s="124">
        <v>852</v>
      </c>
      <c r="B42" s="80"/>
      <c r="C42" s="80"/>
      <c r="D42" s="178" t="s">
        <v>264</v>
      </c>
      <c r="E42" s="81">
        <v>48202870</v>
      </c>
      <c r="F42" s="81">
        <f>F50+F53+F56+F59+F62+F69+F65+F44+F73</f>
        <v>-1720000</v>
      </c>
      <c r="G42" s="81">
        <f>G50+G53+G56+G59+G62+G69+G65+G44+G73</f>
        <v>46482870</v>
      </c>
    </row>
    <row r="43" spans="1:7" ht="12.75">
      <c r="A43" s="3"/>
      <c r="B43" s="107">
        <v>85212</v>
      </c>
      <c r="C43" s="108"/>
      <c r="D43" s="199" t="s">
        <v>298</v>
      </c>
      <c r="E43" s="251"/>
      <c r="F43" s="251"/>
      <c r="G43" s="251"/>
    </row>
    <row r="44" spans="1:7" ht="12.75">
      <c r="A44" s="3"/>
      <c r="B44" s="55"/>
      <c r="C44" s="70"/>
      <c r="D44" s="25" t="s">
        <v>299</v>
      </c>
      <c r="E44" s="222">
        <v>35544983</v>
      </c>
      <c r="F44" s="222">
        <f>F48+F46</f>
        <v>-600000</v>
      </c>
      <c r="G44" s="222">
        <f>G48+G46</f>
        <v>34944983</v>
      </c>
    </row>
    <row r="45" spans="1:7" ht="12.75">
      <c r="A45" s="128"/>
      <c r="B45" s="62"/>
      <c r="C45" s="92">
        <v>2010</v>
      </c>
      <c r="D45" s="185" t="s">
        <v>270</v>
      </c>
      <c r="E45" s="93"/>
      <c r="F45" s="93"/>
      <c r="G45" s="93"/>
    </row>
    <row r="46" spans="1:7" ht="12.75">
      <c r="A46" s="128"/>
      <c r="B46" s="62"/>
      <c r="C46" s="62"/>
      <c r="D46" s="185" t="s">
        <v>271</v>
      </c>
      <c r="E46" s="215">
        <v>35394105</v>
      </c>
      <c r="F46" s="215">
        <v>-600000</v>
      </c>
      <c r="G46" s="215">
        <f>E46+F46</f>
        <v>34794105</v>
      </c>
    </row>
    <row r="47" spans="1:7" ht="12.75">
      <c r="A47" s="128"/>
      <c r="B47" s="62"/>
      <c r="C47" s="92">
        <v>6310</v>
      </c>
      <c r="D47" s="185" t="s">
        <v>274</v>
      </c>
      <c r="E47" s="93"/>
      <c r="F47" s="93"/>
      <c r="G47" s="93"/>
    </row>
    <row r="48" spans="1:7" ht="12.75">
      <c r="A48" s="128"/>
      <c r="B48" s="66"/>
      <c r="C48" s="66"/>
      <c r="D48" s="187" t="s">
        <v>300</v>
      </c>
      <c r="E48" s="247">
        <v>150878</v>
      </c>
      <c r="F48" s="247"/>
      <c r="G48" s="247">
        <f>E48+F48</f>
        <v>150878</v>
      </c>
    </row>
    <row r="49" spans="1:7" ht="12.75">
      <c r="A49" s="3"/>
      <c r="B49" s="107">
        <v>85213</v>
      </c>
      <c r="C49" s="108"/>
      <c r="D49" s="199" t="s">
        <v>295</v>
      </c>
      <c r="E49" s="109"/>
      <c r="F49" s="109"/>
      <c r="G49" s="109"/>
    </row>
    <row r="50" spans="1:7" ht="12.75">
      <c r="A50" s="3"/>
      <c r="B50" s="55"/>
      <c r="C50" s="70"/>
      <c r="D50" s="25" t="s">
        <v>296</v>
      </c>
      <c r="E50" s="78">
        <v>512300</v>
      </c>
      <c r="F50" s="78">
        <f>F52</f>
        <v>0</v>
      </c>
      <c r="G50" s="78">
        <f>G52</f>
        <v>512300</v>
      </c>
    </row>
    <row r="51" spans="1:7" ht="12.75">
      <c r="A51" s="128"/>
      <c r="B51" s="62"/>
      <c r="C51" s="92">
        <v>2010</v>
      </c>
      <c r="D51" s="185" t="s">
        <v>270</v>
      </c>
      <c r="E51" s="93"/>
      <c r="F51" s="93"/>
      <c r="G51" s="93"/>
    </row>
    <row r="52" spans="1:7" ht="12.75">
      <c r="A52" s="128"/>
      <c r="B52" s="66"/>
      <c r="C52" s="66"/>
      <c r="D52" s="187" t="s">
        <v>271</v>
      </c>
      <c r="E52" s="247">
        <v>512300</v>
      </c>
      <c r="F52" s="247"/>
      <c r="G52" s="247">
        <f>E52+F52</f>
        <v>512300</v>
      </c>
    </row>
    <row r="53" spans="1:7" ht="12.75">
      <c r="A53" s="3"/>
      <c r="B53" s="71">
        <v>85214</v>
      </c>
      <c r="C53" s="51"/>
      <c r="D53" s="180" t="s">
        <v>294</v>
      </c>
      <c r="E53" s="54">
        <v>5967682</v>
      </c>
      <c r="F53" s="54">
        <f>F55</f>
        <v>-1120000</v>
      </c>
      <c r="G53" s="54">
        <f>G55</f>
        <v>4847682</v>
      </c>
    </row>
    <row r="54" spans="1:7" ht="12.75">
      <c r="A54" s="128"/>
      <c r="B54" s="62"/>
      <c r="C54" s="92">
        <v>2010</v>
      </c>
      <c r="D54" s="185" t="s">
        <v>270</v>
      </c>
      <c r="E54" s="93"/>
      <c r="F54" s="93"/>
      <c r="G54" s="93"/>
    </row>
    <row r="55" spans="1:7" ht="12.75">
      <c r="A55" s="128"/>
      <c r="B55" s="66"/>
      <c r="C55" s="66"/>
      <c r="D55" s="187" t="s">
        <v>271</v>
      </c>
      <c r="E55" s="247">
        <v>5967682</v>
      </c>
      <c r="F55" s="247">
        <v>-1120000</v>
      </c>
      <c r="G55" s="247">
        <f>E55+F55</f>
        <v>4847682</v>
      </c>
    </row>
    <row r="56" spans="1:7" ht="12.75">
      <c r="A56" s="3"/>
      <c r="B56" s="86">
        <v>85216</v>
      </c>
      <c r="C56" s="58"/>
      <c r="D56" s="25" t="s">
        <v>129</v>
      </c>
      <c r="E56" s="78">
        <v>316018</v>
      </c>
      <c r="F56" s="78">
        <f>F58</f>
        <v>0</v>
      </c>
      <c r="G56" s="78">
        <f>G58</f>
        <v>316018</v>
      </c>
    </row>
    <row r="57" spans="1:7" ht="12.75">
      <c r="A57" s="128"/>
      <c r="B57" s="62"/>
      <c r="C57" s="92">
        <v>2010</v>
      </c>
      <c r="D57" s="185" t="s">
        <v>270</v>
      </c>
      <c r="E57" s="93"/>
      <c r="F57" s="93"/>
      <c r="G57" s="93"/>
    </row>
    <row r="58" spans="1:7" ht="12.75">
      <c r="A58" s="128"/>
      <c r="B58" s="66"/>
      <c r="C58" s="66"/>
      <c r="D58" s="187" t="s">
        <v>271</v>
      </c>
      <c r="E58" s="247">
        <v>316018</v>
      </c>
      <c r="F58" s="247"/>
      <c r="G58" s="247">
        <f>E58+F58</f>
        <v>316018</v>
      </c>
    </row>
    <row r="59" spans="1:7" ht="12.75">
      <c r="A59" s="3"/>
      <c r="B59" s="86">
        <v>85219</v>
      </c>
      <c r="C59" s="58"/>
      <c r="D59" s="25" t="s">
        <v>130</v>
      </c>
      <c r="E59" s="78">
        <v>5401400</v>
      </c>
      <c r="F59" s="78">
        <f>F61</f>
        <v>0</v>
      </c>
      <c r="G59" s="78">
        <f>G61</f>
        <v>5401400</v>
      </c>
    </row>
    <row r="60" spans="1:7" ht="12.75">
      <c r="A60" s="128"/>
      <c r="B60" s="62"/>
      <c r="C60" s="92">
        <v>2010</v>
      </c>
      <c r="D60" s="185" t="s">
        <v>270</v>
      </c>
      <c r="E60" s="93"/>
      <c r="F60" s="93"/>
      <c r="G60" s="93"/>
    </row>
    <row r="61" spans="1:7" ht="12.75">
      <c r="A61" s="331"/>
      <c r="B61" s="66"/>
      <c r="C61" s="66"/>
      <c r="D61" s="187" t="s">
        <v>271</v>
      </c>
      <c r="E61" s="247">
        <v>5401400</v>
      </c>
      <c r="F61" s="247"/>
      <c r="G61" s="247">
        <f>E61+F61</f>
        <v>5401400</v>
      </c>
    </row>
    <row r="62" spans="1:7" ht="12.75">
      <c r="A62" s="3"/>
      <c r="B62" s="86">
        <v>85228</v>
      </c>
      <c r="C62" s="58"/>
      <c r="D62" s="25" t="s">
        <v>131</v>
      </c>
      <c r="E62" s="78">
        <v>450000</v>
      </c>
      <c r="F62" s="78">
        <f>F64</f>
        <v>0</v>
      </c>
      <c r="G62" s="78">
        <f>G64</f>
        <v>450000</v>
      </c>
    </row>
    <row r="63" spans="1:7" ht="12.75">
      <c r="A63" s="128"/>
      <c r="B63" s="62"/>
      <c r="C63" s="92">
        <v>2010</v>
      </c>
      <c r="D63" s="185" t="s">
        <v>270</v>
      </c>
      <c r="E63" s="93"/>
      <c r="F63" s="93"/>
      <c r="G63" s="93"/>
    </row>
    <row r="64" spans="1:7" ht="12.75">
      <c r="A64" s="128"/>
      <c r="B64" s="66"/>
      <c r="C64" s="66"/>
      <c r="D64" s="187" t="s">
        <v>271</v>
      </c>
      <c r="E64" s="247">
        <v>450000</v>
      </c>
      <c r="F64" s="247"/>
      <c r="G64" s="247">
        <f>E64+F64</f>
        <v>450000</v>
      </c>
    </row>
    <row r="65" spans="1:7" ht="12.75" hidden="1">
      <c r="A65" s="3"/>
      <c r="B65" s="86">
        <v>85378</v>
      </c>
      <c r="C65" s="66"/>
      <c r="D65" s="184" t="s">
        <v>222</v>
      </c>
      <c r="E65" s="78">
        <v>0</v>
      </c>
      <c r="F65" s="78">
        <f>F67</f>
        <v>0</v>
      </c>
      <c r="G65" s="78">
        <f>G67</f>
        <v>0</v>
      </c>
    </row>
    <row r="66" spans="1:7" ht="12.75" hidden="1">
      <c r="A66" s="3"/>
      <c r="B66" s="59"/>
      <c r="C66" s="92">
        <v>2010</v>
      </c>
      <c r="D66" s="185" t="s">
        <v>126</v>
      </c>
      <c r="E66" s="5"/>
      <c r="F66" s="5"/>
      <c r="G66" s="5"/>
    </row>
    <row r="67" spans="1:7" ht="12.75" hidden="1">
      <c r="A67" s="3"/>
      <c r="B67" s="59"/>
      <c r="C67" s="62"/>
      <c r="D67" s="185" t="s">
        <v>127</v>
      </c>
      <c r="E67" s="37"/>
      <c r="F67" s="37"/>
      <c r="G67" s="37"/>
    </row>
    <row r="68" spans="1:7" ht="12.75" hidden="1">
      <c r="A68" s="3"/>
      <c r="B68" s="86"/>
      <c r="C68" s="66"/>
      <c r="D68" s="187" t="s">
        <v>128</v>
      </c>
      <c r="E68" s="57"/>
      <c r="F68" s="57"/>
      <c r="G68" s="57"/>
    </row>
    <row r="69" spans="1:7" ht="12.75" hidden="1">
      <c r="A69" s="3"/>
      <c r="B69" s="71">
        <v>85395</v>
      </c>
      <c r="C69" s="66"/>
      <c r="D69" s="184" t="s">
        <v>66</v>
      </c>
      <c r="E69" s="78">
        <v>0</v>
      </c>
      <c r="F69" s="78">
        <f>F71</f>
        <v>0</v>
      </c>
      <c r="G69" s="78">
        <f>G71</f>
        <v>0</v>
      </c>
    </row>
    <row r="70" spans="1:7" ht="12.75" hidden="1">
      <c r="A70" s="3"/>
      <c r="B70" s="59"/>
      <c r="C70" s="92">
        <v>2010</v>
      </c>
      <c r="D70" s="185" t="s">
        <v>126</v>
      </c>
      <c r="E70" s="5"/>
      <c r="F70" s="5"/>
      <c r="G70" s="5"/>
    </row>
    <row r="71" spans="1:7" ht="12.75" hidden="1">
      <c r="A71" s="3"/>
      <c r="B71" s="59"/>
      <c r="C71" s="62"/>
      <c r="D71" s="185" t="s">
        <v>127</v>
      </c>
      <c r="E71" s="37"/>
      <c r="F71" s="37"/>
      <c r="G71" s="37"/>
    </row>
    <row r="72" spans="1:7" ht="13.5" hidden="1" thickBot="1">
      <c r="A72" s="6"/>
      <c r="B72" s="111"/>
      <c r="C72" s="76"/>
      <c r="D72" s="186" t="s">
        <v>128</v>
      </c>
      <c r="E72" s="39"/>
      <c r="F72" s="39"/>
      <c r="G72" s="39"/>
    </row>
    <row r="73" spans="1:7" ht="12.75">
      <c r="A73" s="3"/>
      <c r="B73" s="86">
        <v>85278</v>
      </c>
      <c r="C73" s="58"/>
      <c r="D73" s="25" t="s">
        <v>222</v>
      </c>
      <c r="E73" s="78">
        <v>10487</v>
      </c>
      <c r="F73" s="78">
        <f>F75</f>
        <v>0</v>
      </c>
      <c r="G73" s="78">
        <f>G75</f>
        <v>10487</v>
      </c>
    </row>
    <row r="74" spans="1:7" ht="12.75">
      <c r="A74" s="128"/>
      <c r="B74" s="62"/>
      <c r="C74" s="92">
        <v>2010</v>
      </c>
      <c r="D74" s="185" t="s">
        <v>270</v>
      </c>
      <c r="E74" s="93"/>
      <c r="F74" s="93"/>
      <c r="G74" s="93"/>
    </row>
    <row r="75" spans="1:7" ht="13.5" thickBot="1">
      <c r="A75" s="129"/>
      <c r="B75" s="76"/>
      <c r="C75" s="76"/>
      <c r="D75" s="186" t="s">
        <v>271</v>
      </c>
      <c r="E75" s="162">
        <v>10487</v>
      </c>
      <c r="F75" s="162"/>
      <c r="G75" s="162">
        <f>E75+F75</f>
        <v>10487</v>
      </c>
    </row>
    <row r="76" spans="1:7" ht="12.75">
      <c r="A76" s="124">
        <v>900</v>
      </c>
      <c r="B76" s="80"/>
      <c r="C76" s="80"/>
      <c r="D76" s="178" t="s">
        <v>40</v>
      </c>
      <c r="E76" s="81">
        <v>2561280</v>
      </c>
      <c r="F76" s="81">
        <f>F77</f>
        <v>510727</v>
      </c>
      <c r="G76" s="81">
        <f>G77</f>
        <v>3072007</v>
      </c>
    </row>
    <row r="77" spans="1:7" ht="12.75">
      <c r="A77" s="3"/>
      <c r="B77" s="72">
        <v>90015</v>
      </c>
      <c r="C77" s="119"/>
      <c r="D77" s="181" t="s">
        <v>168</v>
      </c>
      <c r="E77" s="84">
        <v>2561280</v>
      </c>
      <c r="F77" s="84">
        <f>F80+F83</f>
        <v>510727</v>
      </c>
      <c r="G77" s="84">
        <f>G80+G83</f>
        <v>3072007</v>
      </c>
    </row>
    <row r="78" spans="1:7" ht="12.75">
      <c r="A78" s="3"/>
      <c r="B78" s="31"/>
      <c r="C78" s="36">
        <v>2010</v>
      </c>
      <c r="D78" s="185" t="s">
        <v>126</v>
      </c>
      <c r="E78" s="37"/>
      <c r="F78" s="37"/>
      <c r="G78" s="37"/>
    </row>
    <row r="79" spans="1:7" ht="12.75">
      <c r="A79" s="3"/>
      <c r="B79" s="31"/>
      <c r="C79" s="45"/>
      <c r="D79" s="185" t="s">
        <v>127</v>
      </c>
      <c r="E79" s="37"/>
      <c r="F79" s="37"/>
      <c r="G79" s="37"/>
    </row>
    <row r="80" spans="1:7" ht="13.5" thickBot="1">
      <c r="A80" s="3"/>
      <c r="B80" s="31"/>
      <c r="C80" s="45"/>
      <c r="D80" s="185" t="s">
        <v>128</v>
      </c>
      <c r="E80" s="160">
        <v>2561280</v>
      </c>
      <c r="F80" s="160">
        <v>510727</v>
      </c>
      <c r="G80" s="160">
        <f>E80+F80</f>
        <v>3072007</v>
      </c>
    </row>
    <row r="81" spans="1:7" ht="13.5" hidden="1" thickBot="1">
      <c r="A81" s="3"/>
      <c r="B81" s="31"/>
      <c r="C81" s="36">
        <v>6310</v>
      </c>
      <c r="D81" s="185" t="s">
        <v>176</v>
      </c>
      <c r="E81" s="37"/>
      <c r="F81" s="37"/>
      <c r="G81" s="37"/>
    </row>
    <row r="82" spans="1:7" ht="13.5" hidden="1" thickBot="1">
      <c r="A82" s="3"/>
      <c r="B82" s="31"/>
      <c r="C82" s="45"/>
      <c r="D82" s="185" t="s">
        <v>177</v>
      </c>
      <c r="E82" s="43"/>
      <c r="F82" s="43"/>
      <c r="G82" s="43"/>
    </row>
    <row r="83" spans="1:7" ht="13.5" hidden="1" thickBot="1">
      <c r="A83" s="6"/>
      <c r="B83" s="32"/>
      <c r="C83" s="46"/>
      <c r="D83" s="186" t="s">
        <v>178</v>
      </c>
      <c r="E83" s="243"/>
      <c r="F83" s="243"/>
      <c r="G83" s="243"/>
    </row>
    <row r="84" spans="1:7" ht="13.5" hidden="1" thickBot="1">
      <c r="A84" s="209">
        <v>921</v>
      </c>
      <c r="B84" s="210"/>
      <c r="C84" s="211"/>
      <c r="D84" s="212" t="s">
        <v>55</v>
      </c>
      <c r="E84" s="81">
        <v>0</v>
      </c>
      <c r="F84" s="81">
        <f>F85</f>
        <v>0</v>
      </c>
      <c r="G84" s="81">
        <f>G85</f>
        <v>0</v>
      </c>
    </row>
    <row r="85" spans="1:7" ht="13.5" hidden="1" thickBot="1">
      <c r="A85" s="227"/>
      <c r="B85" s="72">
        <v>92113</v>
      </c>
      <c r="C85" s="231"/>
      <c r="D85" s="192" t="s">
        <v>5</v>
      </c>
      <c r="E85" s="84">
        <v>0</v>
      </c>
      <c r="F85" s="84">
        <f>F88</f>
        <v>0</v>
      </c>
      <c r="G85" s="84">
        <f>G88</f>
        <v>0</v>
      </c>
    </row>
    <row r="86" spans="1:7" ht="13.5" hidden="1" thickBot="1">
      <c r="A86" s="228"/>
      <c r="B86" s="100"/>
      <c r="C86" s="232">
        <v>2020</v>
      </c>
      <c r="D86" s="200" t="s">
        <v>123</v>
      </c>
      <c r="E86" s="37"/>
      <c r="F86" s="37"/>
      <c r="G86" s="37"/>
    </row>
    <row r="87" spans="1:7" ht="13.5" hidden="1" thickBot="1">
      <c r="A87" s="228"/>
      <c r="B87" s="62"/>
      <c r="C87" s="92"/>
      <c r="D87" s="185" t="s">
        <v>124</v>
      </c>
      <c r="E87" s="37"/>
      <c r="F87" s="37"/>
      <c r="G87" s="37"/>
    </row>
    <row r="88" spans="1:7" ht="13.5" hidden="1" thickBot="1">
      <c r="A88" s="228"/>
      <c r="B88" s="166"/>
      <c r="C88" s="155"/>
      <c r="D88" s="187" t="s">
        <v>125</v>
      </c>
      <c r="E88" s="39"/>
      <c r="F88" s="39"/>
      <c r="G88" s="39"/>
    </row>
    <row r="89" spans="1:7" ht="12.75">
      <c r="A89" s="264"/>
      <c r="B89" s="265"/>
      <c r="C89" s="266"/>
      <c r="D89" s="267"/>
      <c r="E89" s="268"/>
      <c r="F89" s="268"/>
      <c r="G89" s="268"/>
    </row>
    <row r="90" spans="1:7" ht="12.75">
      <c r="A90" s="262"/>
      <c r="B90" s="260"/>
      <c r="C90" s="261"/>
      <c r="D90" s="263"/>
      <c r="E90" s="30"/>
      <c r="F90" s="30"/>
      <c r="G90" s="30"/>
    </row>
    <row r="91" spans="1:7" ht="13.5" thickBot="1">
      <c r="A91" s="262"/>
      <c r="B91" s="263"/>
      <c r="C91" s="30"/>
      <c r="D91" s="30"/>
      <c r="E91" s="30"/>
      <c r="F91" s="30"/>
      <c r="G91" s="30"/>
    </row>
    <row r="92" spans="1:7" ht="9" customHeight="1">
      <c r="A92" s="270"/>
      <c r="B92" s="145"/>
      <c r="C92" s="145"/>
      <c r="D92" s="26"/>
      <c r="E92" s="235"/>
      <c r="F92" s="235"/>
      <c r="G92" s="235"/>
    </row>
    <row r="93" spans="1:7" ht="15.75">
      <c r="A93" s="141"/>
      <c r="B93" s="502" t="s">
        <v>68</v>
      </c>
      <c r="C93" s="502"/>
      <c r="D93" s="505"/>
      <c r="E93" s="18"/>
      <c r="F93" s="18"/>
      <c r="G93" s="18"/>
    </row>
    <row r="94" spans="1:7" ht="15.75">
      <c r="A94" s="141"/>
      <c r="B94" s="502" t="s">
        <v>160</v>
      </c>
      <c r="C94" s="502"/>
      <c r="D94" s="505"/>
      <c r="E94" s="163">
        <v>28296906</v>
      </c>
      <c r="F94" s="163">
        <f>F97+F101+F113+F120+F130+F134+F139+F126+F164+F156</f>
        <v>226029</v>
      </c>
      <c r="G94" s="163">
        <f>G97+G101+G113+G120+G130+G134+G139+G126+G164+G156</f>
        <v>28522935</v>
      </c>
    </row>
    <row r="95" spans="1:7" ht="15.75">
      <c r="A95" s="141"/>
      <c r="B95" s="502" t="s">
        <v>161</v>
      </c>
      <c r="C95" s="502"/>
      <c r="D95" s="505"/>
      <c r="E95" s="18"/>
      <c r="F95" s="18"/>
      <c r="G95" s="18"/>
    </row>
    <row r="96" spans="1:7" ht="6" customHeight="1" thickBot="1">
      <c r="A96" s="144"/>
      <c r="B96" s="146"/>
      <c r="C96" s="146"/>
      <c r="D96" s="42"/>
      <c r="E96" s="20"/>
      <c r="F96" s="20"/>
      <c r="G96" s="20"/>
    </row>
    <row r="97" spans="1:7" ht="13.5" thickTop="1">
      <c r="A97" s="124">
        <v>700</v>
      </c>
      <c r="B97" s="80"/>
      <c r="C97" s="80"/>
      <c r="D97" s="178" t="s">
        <v>38</v>
      </c>
      <c r="E97" s="81">
        <v>3085442</v>
      </c>
      <c r="F97" s="81">
        <f>F98</f>
        <v>172029</v>
      </c>
      <c r="G97" s="81">
        <f>G98</f>
        <v>3257471</v>
      </c>
    </row>
    <row r="98" spans="1:7" ht="12.75">
      <c r="A98" s="125"/>
      <c r="B98" s="72">
        <v>70005</v>
      </c>
      <c r="C98" s="72"/>
      <c r="D98" s="181" t="s">
        <v>70</v>
      </c>
      <c r="E98" s="84">
        <v>3085442</v>
      </c>
      <c r="F98" s="84">
        <f>SUM(F99:F100)</f>
        <v>172029</v>
      </c>
      <c r="G98" s="84">
        <f>SUM(G99:G100)</f>
        <v>3257471</v>
      </c>
    </row>
    <row r="99" spans="1:7" ht="12" customHeight="1">
      <c r="A99" s="125"/>
      <c r="B99" s="60"/>
      <c r="C99" s="40">
        <v>2110</v>
      </c>
      <c r="D99" s="173" t="s">
        <v>272</v>
      </c>
      <c r="E99" s="53"/>
      <c r="F99" s="53"/>
      <c r="G99" s="53"/>
    </row>
    <row r="100" spans="1:7" ht="13.5" thickBot="1">
      <c r="A100" s="125"/>
      <c r="B100" s="60"/>
      <c r="C100" s="40"/>
      <c r="D100" s="173" t="s">
        <v>273</v>
      </c>
      <c r="E100" s="162">
        <v>3085442</v>
      </c>
      <c r="F100" s="247">
        <v>172029</v>
      </c>
      <c r="G100" s="162">
        <f>E100+F100</f>
        <v>3257471</v>
      </c>
    </row>
    <row r="101" spans="1:7" ht="12.75">
      <c r="A101" s="123">
        <v>710</v>
      </c>
      <c r="B101" s="210"/>
      <c r="C101" s="210"/>
      <c r="D101" s="171" t="s">
        <v>41</v>
      </c>
      <c r="E101" s="79">
        <v>947600</v>
      </c>
      <c r="F101" s="79">
        <f>F102+F105+F108</f>
        <v>0</v>
      </c>
      <c r="G101" s="79">
        <f>G102+G105+G108</f>
        <v>947600</v>
      </c>
    </row>
    <row r="102" spans="1:7" ht="12.75">
      <c r="A102" s="128"/>
      <c r="B102" s="66">
        <v>71013</v>
      </c>
      <c r="C102" s="66"/>
      <c r="D102" s="184" t="s">
        <v>72</v>
      </c>
      <c r="E102" s="68">
        <v>372200</v>
      </c>
      <c r="F102" s="68">
        <f>F104</f>
        <v>0</v>
      </c>
      <c r="G102" s="68">
        <f>G104</f>
        <v>372200</v>
      </c>
    </row>
    <row r="103" spans="1:7" ht="12.75" customHeight="1">
      <c r="A103" s="125"/>
      <c r="B103" s="60"/>
      <c r="C103" s="40">
        <v>2110</v>
      </c>
      <c r="D103" s="173" t="s">
        <v>272</v>
      </c>
      <c r="E103" s="53"/>
      <c r="F103" s="53"/>
      <c r="G103" s="53"/>
    </row>
    <row r="104" spans="1:7" ht="12.75">
      <c r="A104" s="125"/>
      <c r="B104" s="156"/>
      <c r="C104" s="56"/>
      <c r="D104" s="174" t="s">
        <v>273</v>
      </c>
      <c r="E104" s="247">
        <v>372200</v>
      </c>
      <c r="F104" s="247"/>
      <c r="G104" s="247">
        <f>E104+F104</f>
        <v>372200</v>
      </c>
    </row>
    <row r="105" spans="1:7" ht="12.75">
      <c r="A105" s="128"/>
      <c r="B105" s="66">
        <v>71014</v>
      </c>
      <c r="C105" s="66"/>
      <c r="D105" s="184" t="s">
        <v>73</v>
      </c>
      <c r="E105" s="68">
        <v>15000</v>
      </c>
      <c r="F105" s="68">
        <f>F107</f>
        <v>0</v>
      </c>
      <c r="G105" s="68">
        <f>G107</f>
        <v>15000</v>
      </c>
    </row>
    <row r="106" spans="1:7" ht="12.75" customHeight="1">
      <c r="A106" s="125"/>
      <c r="B106" s="60"/>
      <c r="C106" s="40">
        <v>2110</v>
      </c>
      <c r="D106" s="173" t="s">
        <v>272</v>
      </c>
      <c r="E106" s="53"/>
      <c r="F106" s="53"/>
      <c r="G106" s="53"/>
    </row>
    <row r="107" spans="1:7" ht="12.75">
      <c r="A107" s="125"/>
      <c r="B107" s="156"/>
      <c r="C107" s="56"/>
      <c r="D107" s="174" t="s">
        <v>273</v>
      </c>
      <c r="E107" s="247">
        <v>15000</v>
      </c>
      <c r="F107" s="247"/>
      <c r="G107" s="247">
        <f>E107+F107</f>
        <v>15000</v>
      </c>
    </row>
    <row r="108" spans="1:7" ht="12.75">
      <c r="A108" s="128"/>
      <c r="B108" s="72">
        <v>71015</v>
      </c>
      <c r="C108" s="72"/>
      <c r="D108" s="181" t="s">
        <v>74</v>
      </c>
      <c r="E108" s="84">
        <v>560400</v>
      </c>
      <c r="F108" s="84">
        <f>F110+F112</f>
        <v>0</v>
      </c>
      <c r="G108" s="84">
        <f>G110+G112</f>
        <v>560400</v>
      </c>
    </row>
    <row r="109" spans="1:7" ht="12.75" customHeight="1">
      <c r="A109" s="125"/>
      <c r="B109" s="60"/>
      <c r="C109" s="40">
        <v>2110</v>
      </c>
      <c r="D109" s="173" t="s">
        <v>272</v>
      </c>
      <c r="E109" s="53"/>
      <c r="F109" s="53"/>
      <c r="G109" s="53"/>
    </row>
    <row r="110" spans="1:7" ht="12.75">
      <c r="A110" s="125"/>
      <c r="B110" s="60"/>
      <c r="C110" s="40"/>
      <c r="D110" s="173" t="s">
        <v>273</v>
      </c>
      <c r="E110" s="215">
        <v>548400</v>
      </c>
      <c r="F110" s="215"/>
      <c r="G110" s="215">
        <f>E110+F110</f>
        <v>548400</v>
      </c>
    </row>
    <row r="111" spans="1:7" ht="12.75">
      <c r="A111" s="128"/>
      <c r="B111" s="62"/>
      <c r="C111" s="40">
        <v>6410</v>
      </c>
      <c r="D111" s="173" t="s">
        <v>274</v>
      </c>
      <c r="E111" s="160"/>
      <c r="F111" s="160"/>
      <c r="G111" s="160"/>
    </row>
    <row r="112" spans="1:7" ht="13.5" thickBot="1">
      <c r="A112" s="129"/>
      <c r="B112" s="76"/>
      <c r="C112" s="82"/>
      <c r="D112" s="179" t="s">
        <v>275</v>
      </c>
      <c r="E112" s="162">
        <v>12000</v>
      </c>
      <c r="F112" s="218"/>
      <c r="G112" s="162">
        <f>E112+F112</f>
        <v>12000</v>
      </c>
    </row>
    <row r="113" spans="1:7" ht="12.75">
      <c r="A113" s="124">
        <v>750</v>
      </c>
      <c r="B113" s="80"/>
      <c r="C113" s="80"/>
      <c r="D113" s="178" t="s">
        <v>39</v>
      </c>
      <c r="E113" s="81">
        <v>1263300</v>
      </c>
      <c r="F113" s="81">
        <f>F114+F117</f>
        <v>0</v>
      </c>
      <c r="G113" s="81">
        <f>G114+G117</f>
        <v>1263300</v>
      </c>
    </row>
    <row r="114" spans="1:7" ht="12.75">
      <c r="A114" s="128"/>
      <c r="B114" s="72">
        <v>75011</v>
      </c>
      <c r="C114" s="72"/>
      <c r="D114" s="181" t="s">
        <v>75</v>
      </c>
      <c r="E114" s="84">
        <v>1033300</v>
      </c>
      <c r="F114" s="84">
        <f>F116</f>
        <v>0</v>
      </c>
      <c r="G114" s="84">
        <f>G116</f>
        <v>1033300</v>
      </c>
    </row>
    <row r="115" spans="1:7" ht="12.75" customHeight="1">
      <c r="A115" s="125"/>
      <c r="B115" s="60"/>
      <c r="C115" s="40">
        <v>2110</v>
      </c>
      <c r="D115" s="173" t="s">
        <v>272</v>
      </c>
      <c r="E115" s="53"/>
      <c r="F115" s="53"/>
      <c r="G115" s="53"/>
    </row>
    <row r="116" spans="1:7" ht="12.75">
      <c r="A116" s="125"/>
      <c r="B116" s="156"/>
      <c r="C116" s="56"/>
      <c r="D116" s="174" t="s">
        <v>273</v>
      </c>
      <c r="E116" s="247">
        <v>1033300</v>
      </c>
      <c r="F116" s="247"/>
      <c r="G116" s="247">
        <f>E116+F116</f>
        <v>1033300</v>
      </c>
    </row>
    <row r="117" spans="1:7" ht="12.75">
      <c r="A117" s="128"/>
      <c r="B117" s="72">
        <v>75045</v>
      </c>
      <c r="C117" s="72"/>
      <c r="D117" s="181" t="s">
        <v>77</v>
      </c>
      <c r="E117" s="84">
        <v>230000</v>
      </c>
      <c r="F117" s="84">
        <f>F119</f>
        <v>0</v>
      </c>
      <c r="G117" s="84">
        <f>G119</f>
        <v>230000</v>
      </c>
    </row>
    <row r="118" spans="1:7" ht="12.75" customHeight="1">
      <c r="A118" s="125"/>
      <c r="B118" s="60"/>
      <c r="C118" s="40">
        <v>2110</v>
      </c>
      <c r="D118" s="173" t="s">
        <v>272</v>
      </c>
      <c r="E118" s="53"/>
      <c r="F118" s="53"/>
      <c r="G118" s="53"/>
    </row>
    <row r="119" spans="1:7" ht="13.5" thickBot="1">
      <c r="A119" s="127"/>
      <c r="B119" s="83"/>
      <c r="C119" s="82"/>
      <c r="D119" s="179" t="s">
        <v>273</v>
      </c>
      <c r="E119" s="162">
        <v>230000</v>
      </c>
      <c r="F119" s="162"/>
      <c r="G119" s="162">
        <f>E119+F119</f>
        <v>230000</v>
      </c>
    </row>
    <row r="120" spans="1:7" ht="12.75">
      <c r="A120" s="124">
        <v>754</v>
      </c>
      <c r="B120" s="80"/>
      <c r="C120" s="80"/>
      <c r="D120" s="178" t="s">
        <v>50</v>
      </c>
      <c r="E120" s="81">
        <v>19725850</v>
      </c>
      <c r="F120" s="81">
        <f>F121</f>
        <v>0</v>
      </c>
      <c r="G120" s="81">
        <f>G121</f>
        <v>19725850</v>
      </c>
    </row>
    <row r="121" spans="1:7" ht="12.75">
      <c r="A121" s="128"/>
      <c r="B121" s="66">
        <v>75411</v>
      </c>
      <c r="C121" s="72"/>
      <c r="D121" s="181" t="s">
        <v>81</v>
      </c>
      <c r="E121" s="84">
        <v>19725850</v>
      </c>
      <c r="F121" s="84">
        <f>F123+F125</f>
        <v>0</v>
      </c>
      <c r="G121" s="84">
        <f>G123+G125</f>
        <v>19725850</v>
      </c>
    </row>
    <row r="122" spans="1:7" ht="12.75" customHeight="1">
      <c r="A122" s="125"/>
      <c r="B122" s="60"/>
      <c r="C122" s="40">
        <v>2110</v>
      </c>
      <c r="D122" s="173" t="s">
        <v>272</v>
      </c>
      <c r="E122" s="53"/>
      <c r="F122" s="53"/>
      <c r="G122" s="53"/>
    </row>
    <row r="123" spans="1:7" ht="12.75">
      <c r="A123" s="125"/>
      <c r="B123" s="60"/>
      <c r="C123" s="40"/>
      <c r="D123" s="173" t="s">
        <v>273</v>
      </c>
      <c r="E123" s="215">
        <v>17725850</v>
      </c>
      <c r="F123" s="215"/>
      <c r="G123" s="215">
        <f>E123+F123</f>
        <v>17725850</v>
      </c>
    </row>
    <row r="124" spans="1:7" ht="12.75">
      <c r="A124" s="128"/>
      <c r="B124" s="62"/>
      <c r="C124" s="40">
        <v>6410</v>
      </c>
      <c r="D124" s="173" t="s">
        <v>274</v>
      </c>
      <c r="E124" s="160"/>
      <c r="F124" s="160"/>
      <c r="G124" s="160"/>
    </row>
    <row r="125" spans="1:7" ht="13.5" thickBot="1">
      <c r="A125" s="129"/>
      <c r="B125" s="76"/>
      <c r="C125" s="82"/>
      <c r="D125" s="179" t="s">
        <v>275</v>
      </c>
      <c r="E125" s="162">
        <v>2000000</v>
      </c>
      <c r="F125" s="218"/>
      <c r="G125" s="162">
        <f>E125+F125</f>
        <v>2000000</v>
      </c>
    </row>
    <row r="126" spans="1:7" ht="12.75">
      <c r="A126" s="124">
        <v>758</v>
      </c>
      <c r="B126" s="80"/>
      <c r="C126" s="80"/>
      <c r="D126" s="178" t="s">
        <v>34</v>
      </c>
      <c r="E126" s="81">
        <v>1484689</v>
      </c>
      <c r="F126" s="81">
        <f>F127</f>
        <v>0</v>
      </c>
      <c r="G126" s="81">
        <f>G127</f>
        <v>1484689</v>
      </c>
    </row>
    <row r="127" spans="1:7" ht="12.75">
      <c r="A127" s="128"/>
      <c r="B127" s="66">
        <v>75814</v>
      </c>
      <c r="C127" s="72"/>
      <c r="D127" s="181" t="s">
        <v>104</v>
      </c>
      <c r="E127" s="84">
        <v>1484689</v>
      </c>
      <c r="F127" s="84">
        <f>F129</f>
        <v>0</v>
      </c>
      <c r="G127" s="84">
        <f>G129</f>
        <v>1484689</v>
      </c>
    </row>
    <row r="128" spans="1:7" ht="12.75" customHeight="1">
      <c r="A128" s="125"/>
      <c r="B128" s="60"/>
      <c r="C128" s="40">
        <v>2110</v>
      </c>
      <c r="D128" s="173" t="s">
        <v>272</v>
      </c>
      <c r="E128" s="53"/>
      <c r="F128" s="53"/>
      <c r="G128" s="53"/>
    </row>
    <row r="129" spans="1:7" ht="13.5" thickBot="1">
      <c r="A129" s="127"/>
      <c r="B129" s="83"/>
      <c r="C129" s="82"/>
      <c r="D129" s="179" t="s">
        <v>273</v>
      </c>
      <c r="E129" s="162">
        <v>1484689</v>
      </c>
      <c r="F129" s="162"/>
      <c r="G129" s="162">
        <f>E129+F129</f>
        <v>1484689</v>
      </c>
    </row>
    <row r="130" spans="1:7" ht="12.75">
      <c r="A130" s="124">
        <v>801</v>
      </c>
      <c r="B130" s="80"/>
      <c r="C130" s="80"/>
      <c r="D130" s="178" t="s">
        <v>31</v>
      </c>
      <c r="E130" s="246">
        <v>171070</v>
      </c>
      <c r="F130" s="246">
        <f>F131</f>
        <v>0</v>
      </c>
      <c r="G130" s="246">
        <f>G131</f>
        <v>171070</v>
      </c>
    </row>
    <row r="131" spans="1:7" ht="12.75">
      <c r="A131" s="126"/>
      <c r="B131" s="66">
        <v>80195</v>
      </c>
      <c r="C131" s="239"/>
      <c r="D131" s="194" t="s">
        <v>66</v>
      </c>
      <c r="E131" s="233">
        <v>171070</v>
      </c>
      <c r="F131" s="233">
        <f>F133</f>
        <v>0</v>
      </c>
      <c r="G131" s="233">
        <f>G133</f>
        <v>171070</v>
      </c>
    </row>
    <row r="132" spans="1:7" ht="12.75">
      <c r="A132" s="126"/>
      <c r="B132" s="208"/>
      <c r="C132" s="92">
        <v>2120</v>
      </c>
      <c r="D132" s="185" t="s">
        <v>277</v>
      </c>
      <c r="E132" s="61"/>
      <c r="F132" s="61"/>
      <c r="G132" s="61"/>
    </row>
    <row r="133" spans="1:7" ht="13.5" thickBot="1">
      <c r="A133" s="148"/>
      <c r="B133" s="219"/>
      <c r="C133" s="96"/>
      <c r="D133" s="186" t="s">
        <v>278</v>
      </c>
      <c r="E133" s="162">
        <v>171070</v>
      </c>
      <c r="F133" s="162"/>
      <c r="G133" s="162">
        <f>E133+F133</f>
        <v>171070</v>
      </c>
    </row>
    <row r="134" spans="1:7" ht="12.75">
      <c r="A134" s="124">
        <v>851</v>
      </c>
      <c r="B134" s="80"/>
      <c r="C134" s="80"/>
      <c r="D134" s="178" t="s">
        <v>32</v>
      </c>
      <c r="E134" s="81">
        <v>64472</v>
      </c>
      <c r="F134" s="81">
        <f>F136</f>
        <v>0</v>
      </c>
      <c r="G134" s="81">
        <f>G136</f>
        <v>64472</v>
      </c>
    </row>
    <row r="135" spans="1:7" ht="12.75">
      <c r="A135" s="3"/>
      <c r="B135" s="59">
        <v>85156</v>
      </c>
      <c r="C135" s="50"/>
      <c r="D135" s="195" t="s">
        <v>145</v>
      </c>
      <c r="E135" s="41"/>
      <c r="F135" s="41"/>
      <c r="G135" s="41"/>
    </row>
    <row r="136" spans="1:7" ht="12.75">
      <c r="A136" s="3"/>
      <c r="B136" s="86"/>
      <c r="C136" s="58"/>
      <c r="D136" s="25" t="s">
        <v>146</v>
      </c>
      <c r="E136" s="78">
        <v>64472</v>
      </c>
      <c r="F136" s="78">
        <f>F138</f>
        <v>0</v>
      </c>
      <c r="G136" s="78">
        <f>G138</f>
        <v>64472</v>
      </c>
    </row>
    <row r="137" spans="1:7" ht="12.75" customHeight="1">
      <c r="A137" s="125"/>
      <c r="B137" s="60"/>
      <c r="C137" s="40">
        <v>2110</v>
      </c>
      <c r="D137" s="173" t="s">
        <v>272</v>
      </c>
      <c r="E137" s="53"/>
      <c r="F137" s="53"/>
      <c r="G137" s="53"/>
    </row>
    <row r="138" spans="1:7" ht="13.5" thickBot="1">
      <c r="A138" s="127"/>
      <c r="B138" s="83"/>
      <c r="C138" s="82"/>
      <c r="D138" s="179" t="s">
        <v>273</v>
      </c>
      <c r="E138" s="162">
        <v>64472</v>
      </c>
      <c r="F138" s="162"/>
      <c r="G138" s="162">
        <f>E138+F138</f>
        <v>64472</v>
      </c>
    </row>
    <row r="139" spans="1:7" ht="12.75">
      <c r="A139" s="124">
        <v>852</v>
      </c>
      <c r="B139" s="80"/>
      <c r="C139" s="80"/>
      <c r="D139" s="178" t="s">
        <v>264</v>
      </c>
      <c r="E139" s="81">
        <v>756000</v>
      </c>
      <c r="F139" s="81">
        <f>F140+F147+F150+F144+F153</f>
        <v>54000</v>
      </c>
      <c r="G139" s="81">
        <f>G140+G147+G150+G144+G153</f>
        <v>810000</v>
      </c>
    </row>
    <row r="140" spans="1:7" ht="12.75">
      <c r="A140" s="3"/>
      <c r="B140" s="71">
        <v>85203</v>
      </c>
      <c r="C140" s="106"/>
      <c r="D140" s="180" t="s">
        <v>148</v>
      </c>
      <c r="E140" s="54">
        <v>627500</v>
      </c>
      <c r="F140" s="54">
        <f>F142</f>
        <v>0</v>
      </c>
      <c r="G140" s="54">
        <f>G142</f>
        <v>627500</v>
      </c>
    </row>
    <row r="141" spans="1:7" ht="12.75" customHeight="1">
      <c r="A141" s="125"/>
      <c r="B141" s="60"/>
      <c r="C141" s="40">
        <v>2110</v>
      </c>
      <c r="D141" s="173" t="s">
        <v>272</v>
      </c>
      <c r="E141" s="53"/>
      <c r="F141" s="53"/>
      <c r="G141" s="53"/>
    </row>
    <row r="142" spans="1:7" ht="12.75">
      <c r="A142" s="125"/>
      <c r="B142" s="156"/>
      <c r="C142" s="56"/>
      <c r="D142" s="174" t="s">
        <v>273</v>
      </c>
      <c r="E142" s="247">
        <v>627500</v>
      </c>
      <c r="F142" s="247"/>
      <c r="G142" s="247">
        <f>E142+F142</f>
        <v>627500</v>
      </c>
    </row>
    <row r="143" spans="1:7" ht="12.75">
      <c r="A143" s="3"/>
      <c r="B143" s="107">
        <v>85212</v>
      </c>
      <c r="C143" s="108"/>
      <c r="D143" s="199" t="s">
        <v>298</v>
      </c>
      <c r="E143" s="251"/>
      <c r="F143" s="251"/>
      <c r="G143" s="251"/>
    </row>
    <row r="144" spans="1:7" ht="12.75">
      <c r="A144" s="3"/>
      <c r="B144" s="55"/>
      <c r="C144" s="70"/>
      <c r="D144" s="25" t="s">
        <v>299</v>
      </c>
      <c r="E144" s="222">
        <v>66509</v>
      </c>
      <c r="F144" s="222">
        <f>F146</f>
        <v>0</v>
      </c>
      <c r="G144" s="222">
        <f>G146</f>
        <v>66509</v>
      </c>
    </row>
    <row r="145" spans="1:7" ht="12.75" customHeight="1">
      <c r="A145" s="125"/>
      <c r="B145" s="60"/>
      <c r="C145" s="40">
        <v>2110</v>
      </c>
      <c r="D145" s="173" t="s">
        <v>272</v>
      </c>
      <c r="E145" s="53"/>
      <c r="F145" s="53"/>
      <c r="G145" s="53"/>
    </row>
    <row r="146" spans="1:7" s="488" customFormat="1" ht="12.75">
      <c r="A146" s="125"/>
      <c r="B146" s="156"/>
      <c r="C146" s="56"/>
      <c r="D146" s="174" t="s">
        <v>273</v>
      </c>
      <c r="E146" s="247">
        <v>66509</v>
      </c>
      <c r="F146" s="247"/>
      <c r="G146" s="247">
        <f>E146+F146</f>
        <v>66509</v>
      </c>
    </row>
    <row r="147" spans="1:7" ht="12.75">
      <c r="A147" s="3"/>
      <c r="B147" s="86">
        <v>85216</v>
      </c>
      <c r="C147" s="58"/>
      <c r="D147" s="25" t="s">
        <v>129</v>
      </c>
      <c r="E147" s="78">
        <v>21991</v>
      </c>
      <c r="F147" s="78">
        <f>F149</f>
        <v>0</v>
      </c>
      <c r="G147" s="78">
        <f>G149</f>
        <v>21991</v>
      </c>
    </row>
    <row r="148" spans="1:7" ht="12.75" customHeight="1">
      <c r="A148" s="125"/>
      <c r="B148" s="60"/>
      <c r="C148" s="40">
        <v>2110</v>
      </c>
      <c r="D148" s="173" t="s">
        <v>272</v>
      </c>
      <c r="E148" s="53"/>
      <c r="F148" s="53"/>
      <c r="G148" s="53"/>
    </row>
    <row r="149" spans="1:7" ht="12.75">
      <c r="A149" s="125"/>
      <c r="B149" s="156"/>
      <c r="C149" s="56"/>
      <c r="D149" s="174" t="s">
        <v>273</v>
      </c>
      <c r="E149" s="247">
        <v>21991</v>
      </c>
      <c r="F149" s="247"/>
      <c r="G149" s="247">
        <f>E149+F149</f>
        <v>21991</v>
      </c>
    </row>
    <row r="150" spans="1:7" ht="12.75">
      <c r="A150" s="3"/>
      <c r="B150" s="86">
        <v>85231</v>
      </c>
      <c r="C150" s="58"/>
      <c r="D150" s="25" t="s">
        <v>200</v>
      </c>
      <c r="E150" s="242">
        <v>40000</v>
      </c>
      <c r="F150" s="242">
        <f>F152</f>
        <v>0</v>
      </c>
      <c r="G150" s="242">
        <f>G152</f>
        <v>40000</v>
      </c>
    </row>
    <row r="151" spans="1:7" ht="12.75" customHeight="1">
      <c r="A151" s="125"/>
      <c r="B151" s="60"/>
      <c r="C151" s="40">
        <v>2110</v>
      </c>
      <c r="D151" s="173" t="s">
        <v>272</v>
      </c>
      <c r="E151" s="53"/>
      <c r="F151" s="53"/>
      <c r="G151" s="53"/>
    </row>
    <row r="152" spans="1:7" ht="12.75">
      <c r="A152" s="125"/>
      <c r="B152" s="156"/>
      <c r="C152" s="56"/>
      <c r="D152" s="174" t="s">
        <v>273</v>
      </c>
      <c r="E152" s="247">
        <v>40000</v>
      </c>
      <c r="F152" s="247"/>
      <c r="G152" s="247">
        <f>E152+F152</f>
        <v>40000</v>
      </c>
    </row>
    <row r="153" spans="1:7" ht="12.75">
      <c r="A153" s="3"/>
      <c r="B153" s="86">
        <v>85295</v>
      </c>
      <c r="C153" s="66"/>
      <c r="D153" s="184" t="s">
        <v>66</v>
      </c>
      <c r="E153" s="222">
        <v>0</v>
      </c>
      <c r="F153" s="222">
        <f>SUM(F154:F155)</f>
        <v>54000</v>
      </c>
      <c r="G153" s="222">
        <f>SUM(G154:G155)</f>
        <v>54000</v>
      </c>
    </row>
    <row r="154" spans="1:7" ht="12.75">
      <c r="A154" s="3"/>
      <c r="B154" s="59"/>
      <c r="C154" s="40">
        <v>2120</v>
      </c>
      <c r="D154" s="173" t="s">
        <v>343</v>
      </c>
      <c r="E154" s="160"/>
      <c r="F154" s="160"/>
      <c r="G154" s="160"/>
    </row>
    <row r="155" spans="1:7" ht="13.5" thickBot="1">
      <c r="A155" s="3"/>
      <c r="B155" s="59"/>
      <c r="C155" s="40"/>
      <c r="D155" s="173" t="s">
        <v>344</v>
      </c>
      <c r="E155" s="160">
        <v>0</v>
      </c>
      <c r="F155" s="160">
        <v>54000</v>
      </c>
      <c r="G155" s="160">
        <f>F155+E155</f>
        <v>54000</v>
      </c>
    </row>
    <row r="156" spans="1:7" ht="12.75">
      <c r="A156" s="123">
        <v>853</v>
      </c>
      <c r="B156" s="210"/>
      <c r="C156" s="210"/>
      <c r="D156" s="171" t="s">
        <v>276</v>
      </c>
      <c r="E156" s="79">
        <v>686783</v>
      </c>
      <c r="F156" s="79">
        <f>F157+F160</f>
        <v>0</v>
      </c>
      <c r="G156" s="79">
        <f>G157+G160</f>
        <v>686783</v>
      </c>
    </row>
    <row r="157" spans="1:7" ht="12.75">
      <c r="A157" s="3"/>
      <c r="B157" s="71">
        <v>85321</v>
      </c>
      <c r="C157" s="88"/>
      <c r="D157" s="172" t="s">
        <v>149</v>
      </c>
      <c r="E157" s="54">
        <v>674300</v>
      </c>
      <c r="F157" s="54">
        <f>F159</f>
        <v>0</v>
      </c>
      <c r="G157" s="54">
        <f>G159</f>
        <v>674300</v>
      </c>
    </row>
    <row r="158" spans="1:7" ht="12" customHeight="1">
      <c r="A158" s="125"/>
      <c r="B158" s="60"/>
      <c r="C158" s="40">
        <v>2110</v>
      </c>
      <c r="D158" s="173" t="s">
        <v>272</v>
      </c>
      <c r="E158" s="53"/>
      <c r="F158" s="53"/>
      <c r="G158" s="53"/>
    </row>
    <row r="159" spans="1:7" ht="12.75">
      <c r="A159" s="125"/>
      <c r="B159" s="156"/>
      <c r="C159" s="56"/>
      <c r="D159" s="174" t="s">
        <v>273</v>
      </c>
      <c r="E159" s="247">
        <v>674300</v>
      </c>
      <c r="F159" s="247"/>
      <c r="G159" s="247">
        <f>E159+F159</f>
        <v>674300</v>
      </c>
    </row>
    <row r="160" spans="1:7" ht="12.75">
      <c r="A160" s="3"/>
      <c r="B160" s="86">
        <v>85334</v>
      </c>
      <c r="C160" s="58"/>
      <c r="D160" s="25" t="s">
        <v>188</v>
      </c>
      <c r="E160" s="242">
        <v>12483</v>
      </c>
      <c r="F160" s="242">
        <f>F163</f>
        <v>0</v>
      </c>
      <c r="G160" s="242">
        <f>G163</f>
        <v>12483</v>
      </c>
    </row>
    <row r="161" spans="1:7" ht="15">
      <c r="A161" s="3"/>
      <c r="B161" s="59"/>
      <c r="C161" s="40">
        <v>2110</v>
      </c>
      <c r="D161" s="173" t="s">
        <v>59</v>
      </c>
      <c r="E161" s="240"/>
      <c r="F161" s="240"/>
      <c r="G161" s="240"/>
    </row>
    <row r="162" spans="1:7" ht="15">
      <c r="A162" s="3"/>
      <c r="B162" s="59"/>
      <c r="C162" s="40"/>
      <c r="D162" s="173" t="s">
        <v>61</v>
      </c>
      <c r="E162" s="240"/>
      <c r="F162" s="240"/>
      <c r="G162" s="240"/>
    </row>
    <row r="163" spans="1:7" ht="13.5" thickBot="1">
      <c r="A163" s="6"/>
      <c r="B163" s="111"/>
      <c r="C163" s="82"/>
      <c r="D163" s="179" t="s">
        <v>60</v>
      </c>
      <c r="E163" s="243">
        <v>12483</v>
      </c>
      <c r="F163" s="243"/>
      <c r="G163" s="243">
        <f>E163+F163</f>
        <v>12483</v>
      </c>
    </row>
    <row r="164" spans="1:7" ht="12.75">
      <c r="A164" s="209">
        <v>921</v>
      </c>
      <c r="B164" s="210"/>
      <c r="C164" s="211"/>
      <c r="D164" s="212" t="s">
        <v>55</v>
      </c>
      <c r="E164" s="216">
        <v>111700</v>
      </c>
      <c r="F164" s="216">
        <f>F165</f>
        <v>0</v>
      </c>
      <c r="G164" s="216">
        <f>G165</f>
        <v>111700</v>
      </c>
    </row>
    <row r="165" spans="1:7" ht="12.75">
      <c r="A165" s="228"/>
      <c r="B165" s="72">
        <v>92195</v>
      </c>
      <c r="C165" s="231"/>
      <c r="D165" s="192" t="s">
        <v>66</v>
      </c>
      <c r="E165" s="222">
        <v>111700</v>
      </c>
      <c r="F165" s="222">
        <f>SUM(F166:F167)</f>
        <v>0</v>
      </c>
      <c r="G165" s="222">
        <f>SUM(G166:G167)</f>
        <v>111700</v>
      </c>
    </row>
    <row r="166" spans="1:7" ht="12.75">
      <c r="A166" s="228"/>
      <c r="B166" s="208"/>
      <c r="C166" s="36">
        <v>2990</v>
      </c>
      <c r="D166" s="182" t="s">
        <v>223</v>
      </c>
      <c r="E166" s="160"/>
      <c r="F166" s="160"/>
      <c r="G166" s="160"/>
    </row>
    <row r="167" spans="1:7" ht="13.5" thickBot="1">
      <c r="A167" s="303"/>
      <c r="B167" s="219"/>
      <c r="C167" s="38"/>
      <c r="D167" s="177" t="s">
        <v>224</v>
      </c>
      <c r="E167" s="162">
        <v>111700</v>
      </c>
      <c r="F167" s="218"/>
      <c r="G167" s="162">
        <f>E167+F167</f>
        <v>111700</v>
      </c>
    </row>
  </sheetData>
  <mergeCells count="8">
    <mergeCell ref="B95:D95"/>
    <mergeCell ref="B16:D16"/>
    <mergeCell ref="B17:D17"/>
    <mergeCell ref="B18:D18"/>
    <mergeCell ref="B12:D12"/>
    <mergeCell ref="B13:D13"/>
    <mergeCell ref="B93:D93"/>
    <mergeCell ref="B94:D94"/>
  </mergeCell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scale="94" r:id="rId2"/>
  <rowBreaks count="1" manualBreakCount="1">
    <brk id="138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00390625" defaultRowHeight="12.75"/>
  <cols>
    <col min="1" max="1" width="7.875" style="0" customWidth="1"/>
    <col min="2" max="2" width="6.00390625" style="0" customWidth="1"/>
    <col min="3" max="3" width="3.75390625" style="0" hidden="1" customWidth="1"/>
    <col min="4" max="4" width="6.25390625" style="0" customWidth="1"/>
    <col min="5" max="5" width="59.75390625" style="0" customWidth="1"/>
    <col min="6" max="6" width="16.00390625" style="0" hidden="1" customWidth="1"/>
    <col min="7" max="7" width="15.125" style="0" hidden="1" customWidth="1"/>
    <col min="8" max="8" width="17.00390625" style="375" customWidth="1"/>
    <col min="9" max="9" width="14.75390625" style="375" customWidth="1"/>
    <col min="10" max="10" width="15.375" style="375" customWidth="1"/>
  </cols>
  <sheetData>
    <row r="1" spans="8:10" ht="12" customHeight="1">
      <c r="H1" s="361" t="s">
        <v>348</v>
      </c>
      <c r="I1" s="362"/>
      <c r="J1" s="363"/>
    </row>
    <row r="2" spans="8:10" ht="12" customHeight="1">
      <c r="H2" s="364" t="s">
        <v>204</v>
      </c>
      <c r="I2" s="362"/>
      <c r="J2" s="365"/>
    </row>
    <row r="3" spans="8:10" ht="12" customHeight="1">
      <c r="H3" s="294" t="s">
        <v>341</v>
      </c>
      <c r="I3" s="362"/>
      <c r="J3" s="365"/>
    </row>
    <row r="4" spans="7:10" ht="12" customHeight="1">
      <c r="G4" s="366"/>
      <c r="H4" s="367"/>
      <c r="I4" s="362"/>
      <c r="J4" s="365"/>
    </row>
    <row r="5" spans="7:10" ht="12" customHeight="1">
      <c r="G5" s="9"/>
      <c r="H5" s="368"/>
      <c r="I5" s="368"/>
      <c r="J5" s="369"/>
    </row>
    <row r="6" spans="6:10" ht="12" customHeight="1">
      <c r="F6" s="370"/>
      <c r="G6" s="370"/>
      <c r="H6" s="371"/>
      <c r="I6" s="371"/>
      <c r="J6" s="372"/>
    </row>
    <row r="7" spans="7:10" ht="12" customHeight="1">
      <c r="G7" s="9"/>
      <c r="H7" s="371"/>
      <c r="I7" s="371"/>
      <c r="J7" s="369"/>
    </row>
    <row r="8" spans="7:10" ht="12" customHeight="1">
      <c r="G8" s="1"/>
      <c r="H8" s="371"/>
      <c r="I8" s="371"/>
      <c r="J8" s="371"/>
    </row>
    <row r="9" spans="6:10" ht="12" customHeight="1">
      <c r="F9" s="373"/>
      <c r="H9" s="371"/>
      <c r="I9" s="371"/>
      <c r="J9" s="371"/>
    </row>
    <row r="10" spans="6:10" ht="12" customHeight="1">
      <c r="F10" s="373"/>
      <c r="H10" s="371"/>
      <c r="I10" s="371"/>
      <c r="J10" s="371"/>
    </row>
    <row r="11" spans="1:8" ht="73.5" customHeight="1">
      <c r="A11" s="506" t="s">
        <v>301</v>
      </c>
      <c r="B11" s="499"/>
      <c r="C11" s="499"/>
      <c r="D11" s="499"/>
      <c r="E11" s="499"/>
      <c r="F11" s="499"/>
      <c r="G11" s="499"/>
      <c r="H11" s="499"/>
    </row>
    <row r="12" spans="1:8" ht="18">
      <c r="A12" s="374"/>
      <c r="B12" s="356"/>
      <c r="C12" s="356"/>
      <c r="D12" s="356"/>
      <c r="E12" s="356"/>
      <c r="F12" s="356"/>
      <c r="G12" s="356"/>
      <c r="H12" s="356"/>
    </row>
    <row r="13" spans="1:8" ht="18">
      <c r="A13" s="374"/>
      <c r="B13" s="356"/>
      <c r="C13" s="356"/>
      <c r="D13" s="356"/>
      <c r="E13" s="356"/>
      <c r="F13" s="356"/>
      <c r="G13" s="356"/>
      <c r="H13" s="356"/>
    </row>
    <row r="14" spans="2:9" ht="13.5" thickBot="1">
      <c r="B14" s="376"/>
      <c r="C14" s="376"/>
      <c r="D14" s="376"/>
      <c r="E14" s="376"/>
      <c r="F14" s="377"/>
      <c r="H14" s="378" t="s">
        <v>28</v>
      </c>
      <c r="I14" s="378"/>
    </row>
    <row r="15" spans="1:8" s="386" customFormat="1" ht="39" customHeight="1" thickBot="1">
      <c r="A15" s="379" t="s">
        <v>302</v>
      </c>
      <c r="B15" s="380" t="s">
        <v>58</v>
      </c>
      <c r="C15" s="381"/>
      <c r="D15" s="382" t="s">
        <v>303</v>
      </c>
      <c r="E15" s="383" t="s">
        <v>304</v>
      </c>
      <c r="F15" s="384" t="s">
        <v>305</v>
      </c>
      <c r="G15" s="382" t="s">
        <v>297</v>
      </c>
      <c r="H15" s="385" t="s">
        <v>306</v>
      </c>
    </row>
    <row r="16" spans="1:8" s="386" customFormat="1" ht="16.5" thickBot="1">
      <c r="A16" s="507" t="s">
        <v>307</v>
      </c>
      <c r="B16" s="508"/>
      <c r="C16" s="508"/>
      <c r="D16" s="508"/>
      <c r="E16" s="508"/>
      <c r="F16" s="387"/>
      <c r="G16" s="387"/>
      <c r="H16" s="388">
        <f>H20+H38+H49+H34</f>
        <v>35276800</v>
      </c>
    </row>
    <row r="17" spans="1:8" s="386" customFormat="1" ht="13.5" hidden="1" thickBot="1">
      <c r="A17" s="389" t="s">
        <v>35</v>
      </c>
      <c r="B17" s="390"/>
      <c r="C17" s="390"/>
      <c r="D17" s="391"/>
      <c r="E17" s="392" t="s">
        <v>36</v>
      </c>
      <c r="F17" s="393" t="e">
        <f>F18+#REF!</f>
        <v>#REF!</v>
      </c>
      <c r="G17" s="394" t="e">
        <f>G18+#REF!</f>
        <v>#REF!</v>
      </c>
      <c r="H17" s="395">
        <f>SUM(H18:H18)</f>
        <v>489000</v>
      </c>
    </row>
    <row r="18" spans="1:8" s="386" customFormat="1" ht="13.5" hidden="1" thickBot="1">
      <c r="A18" s="396"/>
      <c r="B18" s="397" t="s">
        <v>308</v>
      </c>
      <c r="C18" s="114"/>
      <c r="D18" s="398"/>
      <c r="E18" s="399" t="s">
        <v>309</v>
      </c>
      <c r="F18" s="400">
        <f>SUM(F19:F19)</f>
        <v>0</v>
      </c>
      <c r="G18" s="401">
        <f>SUM(G19:G19)</f>
        <v>400000</v>
      </c>
      <c r="H18" s="395">
        <f>SUM(H19:H19)</f>
        <v>489000</v>
      </c>
    </row>
    <row r="19" spans="1:8" s="410" customFormat="1" ht="12" hidden="1" thickBot="1">
      <c r="A19" s="402"/>
      <c r="B19" s="403"/>
      <c r="C19" s="404" t="s">
        <v>310</v>
      </c>
      <c r="D19" s="405"/>
      <c r="E19" s="406" t="s">
        <v>100</v>
      </c>
      <c r="F19" s="407">
        <v>0</v>
      </c>
      <c r="G19" s="408">
        <v>400000</v>
      </c>
      <c r="H19" s="409">
        <v>489000</v>
      </c>
    </row>
    <row r="20" spans="1:8" s="418" customFormat="1" ht="13.5" thickBot="1">
      <c r="A20" s="411">
        <v>700</v>
      </c>
      <c r="B20" s="412"/>
      <c r="C20" s="413"/>
      <c r="D20" s="413"/>
      <c r="E20" s="414" t="s">
        <v>311</v>
      </c>
      <c r="F20" s="415">
        <f>F21</f>
        <v>0</v>
      </c>
      <c r="G20" s="416">
        <f>G21</f>
        <v>12900000</v>
      </c>
      <c r="H20" s="417">
        <f>H21</f>
        <v>33072000</v>
      </c>
    </row>
    <row r="21" spans="1:8" s="418" customFormat="1" ht="12.75">
      <c r="A21" s="419"/>
      <c r="B21" s="420">
        <v>70005</v>
      </c>
      <c r="C21" s="421"/>
      <c r="D21" s="422"/>
      <c r="E21" s="423" t="s">
        <v>70</v>
      </c>
      <c r="F21" s="424">
        <f>SUM(F22:F27)</f>
        <v>0</v>
      </c>
      <c r="G21" s="425">
        <f>SUM(G22:G27)</f>
        <v>12900000</v>
      </c>
      <c r="H21" s="426">
        <f>H28+H29+H30+H31+H32+H33</f>
        <v>33072000</v>
      </c>
    </row>
    <row r="22" spans="1:8" s="435" customFormat="1" ht="11.25" customHeight="1" hidden="1">
      <c r="A22" s="427"/>
      <c r="B22" s="428"/>
      <c r="C22" s="429" t="s">
        <v>312</v>
      </c>
      <c r="D22" s="430"/>
      <c r="E22" s="431" t="s">
        <v>284</v>
      </c>
      <c r="F22" s="432">
        <v>0</v>
      </c>
      <c r="G22" s="433">
        <v>12599000</v>
      </c>
      <c r="H22" s="434">
        <v>24330000</v>
      </c>
    </row>
    <row r="23" spans="1:8" s="435" customFormat="1" ht="33.75" customHeight="1" hidden="1">
      <c r="A23" s="427"/>
      <c r="B23" s="428"/>
      <c r="C23" s="436" t="s">
        <v>313</v>
      </c>
      <c r="D23" s="437"/>
      <c r="E23" s="438" t="s">
        <v>314</v>
      </c>
      <c r="F23" s="439">
        <v>0</v>
      </c>
      <c r="G23" s="440">
        <v>120000</v>
      </c>
      <c r="H23" s="441">
        <v>40000</v>
      </c>
    </row>
    <row r="24" spans="1:8" s="435" customFormat="1" ht="22.5" customHeight="1" hidden="1">
      <c r="A24" s="427"/>
      <c r="B24" s="428"/>
      <c r="C24" s="442" t="s">
        <v>315</v>
      </c>
      <c r="D24" s="437"/>
      <c r="E24" s="438" t="s">
        <v>316</v>
      </c>
      <c r="F24" s="439">
        <v>0</v>
      </c>
      <c r="G24" s="440">
        <v>100000</v>
      </c>
      <c r="H24" s="441">
        <v>600000</v>
      </c>
    </row>
    <row r="25" spans="1:8" s="435" customFormat="1" ht="11.25" customHeight="1" hidden="1">
      <c r="A25" s="427"/>
      <c r="B25" s="428"/>
      <c r="C25" s="442" t="s">
        <v>317</v>
      </c>
      <c r="D25" s="437"/>
      <c r="E25" s="443" t="s">
        <v>318</v>
      </c>
      <c r="F25" s="439">
        <v>0</v>
      </c>
      <c r="G25" s="440">
        <v>11000</v>
      </c>
      <c r="H25" s="441">
        <v>30000</v>
      </c>
    </row>
    <row r="26" spans="1:8" s="435" customFormat="1" ht="11.25" customHeight="1" hidden="1">
      <c r="A26" s="427"/>
      <c r="B26" s="428"/>
      <c r="C26" s="444" t="s">
        <v>319</v>
      </c>
      <c r="D26" s="437"/>
      <c r="E26" s="445" t="s">
        <v>118</v>
      </c>
      <c r="F26" s="439">
        <v>0</v>
      </c>
      <c r="G26" s="440">
        <v>20000</v>
      </c>
      <c r="H26" s="441">
        <v>300000</v>
      </c>
    </row>
    <row r="27" spans="1:8" s="435" customFormat="1" ht="12" customHeight="1" hidden="1">
      <c r="A27" s="427"/>
      <c r="B27" s="428"/>
      <c r="C27" s="446" t="s">
        <v>45</v>
      </c>
      <c r="D27" s="437"/>
      <c r="E27" s="443" t="s">
        <v>119</v>
      </c>
      <c r="F27" s="439">
        <v>0</v>
      </c>
      <c r="G27" s="440">
        <v>50000</v>
      </c>
      <c r="H27" s="441">
        <v>100000</v>
      </c>
    </row>
    <row r="28" spans="1:9" s="435" customFormat="1" ht="12" customHeight="1">
      <c r="A28" s="427"/>
      <c r="B28" s="428"/>
      <c r="C28" s="446"/>
      <c r="D28" s="447" t="s">
        <v>232</v>
      </c>
      <c r="E28" s="443" t="s">
        <v>320</v>
      </c>
      <c r="F28" s="439"/>
      <c r="G28" s="440"/>
      <c r="H28" s="441">
        <v>31809000</v>
      </c>
      <c r="I28" s="448"/>
    </row>
    <row r="29" spans="1:8" s="435" customFormat="1" ht="33.75">
      <c r="A29" s="427"/>
      <c r="B29" s="428"/>
      <c r="C29" s="446"/>
      <c r="D29" s="447" t="s">
        <v>233</v>
      </c>
      <c r="E29" s="443" t="s">
        <v>321</v>
      </c>
      <c r="F29" s="439"/>
      <c r="G29" s="440"/>
      <c r="H29" s="441">
        <v>45000</v>
      </c>
    </row>
    <row r="30" spans="1:8" s="435" customFormat="1" ht="21.75" customHeight="1">
      <c r="A30" s="427"/>
      <c r="B30" s="428"/>
      <c r="C30" s="446"/>
      <c r="D30" s="447" t="s">
        <v>234</v>
      </c>
      <c r="E30" s="443" t="s">
        <v>316</v>
      </c>
      <c r="F30" s="439"/>
      <c r="G30" s="440"/>
      <c r="H30" s="441">
        <v>675000</v>
      </c>
    </row>
    <row r="31" spans="1:8" s="435" customFormat="1" ht="12" customHeight="1">
      <c r="A31" s="427"/>
      <c r="B31" s="428"/>
      <c r="C31" s="446"/>
      <c r="D31" s="447" t="s">
        <v>235</v>
      </c>
      <c r="E31" s="443" t="s">
        <v>322</v>
      </c>
      <c r="F31" s="439"/>
      <c r="G31" s="440"/>
      <c r="H31" s="441">
        <v>24000</v>
      </c>
    </row>
    <row r="32" spans="1:8" s="435" customFormat="1" ht="12" customHeight="1">
      <c r="A32" s="427"/>
      <c r="B32" s="428"/>
      <c r="C32" s="446"/>
      <c r="D32" s="447" t="s">
        <v>236</v>
      </c>
      <c r="E32" s="443" t="s">
        <v>118</v>
      </c>
      <c r="F32" s="439"/>
      <c r="G32" s="440"/>
      <c r="H32" s="441">
        <v>402000</v>
      </c>
    </row>
    <row r="33" spans="1:8" s="435" customFormat="1" ht="13.5" thickBot="1">
      <c r="A33" s="449"/>
      <c r="B33" s="450"/>
      <c r="C33" s="446"/>
      <c r="D33" s="447" t="s">
        <v>227</v>
      </c>
      <c r="E33" s="443" t="s">
        <v>119</v>
      </c>
      <c r="F33" s="439"/>
      <c r="G33" s="440"/>
      <c r="H33" s="441">
        <v>117000</v>
      </c>
    </row>
    <row r="34" spans="1:8" s="418" customFormat="1" ht="13.5" thickBot="1">
      <c r="A34" s="451">
        <v>750</v>
      </c>
      <c r="B34" s="412"/>
      <c r="C34" s="413"/>
      <c r="D34" s="413"/>
      <c r="E34" s="414" t="s">
        <v>39</v>
      </c>
      <c r="F34" s="415">
        <f>F35</f>
        <v>0</v>
      </c>
      <c r="G34" s="416">
        <f>G35</f>
        <v>2722360</v>
      </c>
      <c r="H34" s="417">
        <f>H35</f>
        <v>2100000</v>
      </c>
    </row>
    <row r="35" spans="1:8" s="418" customFormat="1" ht="12.75">
      <c r="A35" s="452"/>
      <c r="B35" s="420">
        <v>75011</v>
      </c>
      <c r="C35" s="421"/>
      <c r="D35" s="422"/>
      <c r="E35" s="423" t="s">
        <v>75</v>
      </c>
      <c r="F35" s="424">
        <f>SUM(F36:F36)</f>
        <v>0</v>
      </c>
      <c r="G35" s="425">
        <f>SUM(G36:G36)</f>
        <v>2722360</v>
      </c>
      <c r="H35" s="453">
        <v>2100000</v>
      </c>
    </row>
    <row r="36" spans="1:8" s="418" customFormat="1" ht="14.25" customHeight="1" hidden="1">
      <c r="A36" s="454"/>
      <c r="B36" s="455"/>
      <c r="C36" s="446" t="s">
        <v>323</v>
      </c>
      <c r="D36" s="430"/>
      <c r="E36" s="431" t="s">
        <v>98</v>
      </c>
      <c r="F36" s="432">
        <v>0</v>
      </c>
      <c r="G36" s="433">
        <v>2722360</v>
      </c>
      <c r="H36" s="434">
        <v>1065000</v>
      </c>
    </row>
    <row r="37" spans="1:8" s="418" customFormat="1" ht="14.25" customHeight="1" thickBot="1">
      <c r="A37" s="456"/>
      <c r="B37" s="457"/>
      <c r="C37" s="458"/>
      <c r="D37" s="447" t="s">
        <v>225</v>
      </c>
      <c r="E37" s="438" t="s">
        <v>98</v>
      </c>
      <c r="F37" s="439"/>
      <c r="G37" s="440"/>
      <c r="H37" s="441">
        <v>2100000</v>
      </c>
    </row>
    <row r="38" spans="1:8" s="418" customFormat="1" ht="13.5" thickBot="1">
      <c r="A38" s="411">
        <v>754</v>
      </c>
      <c r="B38" s="412"/>
      <c r="C38" s="413"/>
      <c r="D38" s="413"/>
      <c r="E38" s="414" t="s">
        <v>50</v>
      </c>
      <c r="F38" s="415"/>
      <c r="G38" s="416"/>
      <c r="H38" s="417">
        <f>H39</f>
        <v>82000</v>
      </c>
    </row>
    <row r="39" spans="1:8" s="418" customFormat="1" ht="13.5" thickBot="1">
      <c r="A39" s="459"/>
      <c r="B39" s="420">
        <v>75411</v>
      </c>
      <c r="C39" s="460"/>
      <c r="D39" s="461"/>
      <c r="E39" s="462" t="s">
        <v>81</v>
      </c>
      <c r="F39" s="463"/>
      <c r="G39" s="464"/>
      <c r="H39" s="465">
        <f>H45+H46+H47+H48</f>
        <v>82000</v>
      </c>
    </row>
    <row r="40" spans="1:8" s="418" customFormat="1" ht="34.5" customHeight="1" hidden="1">
      <c r="A40" s="459"/>
      <c r="B40" s="466"/>
      <c r="C40" s="446" t="s">
        <v>313</v>
      </c>
      <c r="D40" s="461"/>
      <c r="E40" s="443" t="s">
        <v>314</v>
      </c>
      <c r="F40" s="439"/>
      <c r="G40" s="440"/>
      <c r="H40" s="441">
        <v>75000</v>
      </c>
    </row>
    <row r="41" spans="1:8" s="418" customFormat="1" ht="13.5" customHeight="1" hidden="1">
      <c r="A41" s="459"/>
      <c r="B41" s="466"/>
      <c r="C41" s="444" t="s">
        <v>310</v>
      </c>
      <c r="D41" s="461"/>
      <c r="E41" s="438" t="s">
        <v>100</v>
      </c>
      <c r="F41" s="439"/>
      <c r="G41" s="440"/>
      <c r="H41" s="441">
        <v>8000</v>
      </c>
    </row>
    <row r="42" spans="1:8" s="418" customFormat="1" ht="13.5" customHeight="1" hidden="1">
      <c r="A42" s="459"/>
      <c r="B42" s="466"/>
      <c r="C42" s="444" t="s">
        <v>324</v>
      </c>
      <c r="D42" s="461"/>
      <c r="E42" s="467" t="s">
        <v>116</v>
      </c>
      <c r="F42" s="439"/>
      <c r="G42" s="440"/>
      <c r="H42" s="441">
        <v>1000</v>
      </c>
    </row>
    <row r="43" spans="1:8" s="418" customFormat="1" ht="13.5" customHeight="1" hidden="1">
      <c r="A43" s="459"/>
      <c r="B43" s="466"/>
      <c r="C43" s="444" t="s">
        <v>325</v>
      </c>
      <c r="D43" s="461"/>
      <c r="E43" s="462" t="s">
        <v>56</v>
      </c>
      <c r="F43" s="439"/>
      <c r="G43" s="440"/>
      <c r="H43" s="441">
        <v>1000</v>
      </c>
    </row>
    <row r="44" spans="1:8" s="418" customFormat="1" ht="12.75" customHeight="1" hidden="1">
      <c r="A44" s="459"/>
      <c r="B44" s="466"/>
      <c r="C44" s="458" t="s">
        <v>45</v>
      </c>
      <c r="D44" s="461"/>
      <c r="E44" s="443" t="s">
        <v>119</v>
      </c>
      <c r="F44" s="439"/>
      <c r="G44" s="440"/>
      <c r="H44" s="441">
        <v>15000</v>
      </c>
    </row>
    <row r="45" spans="1:8" s="418" customFormat="1" ht="33.75" customHeight="1">
      <c r="A45" s="459"/>
      <c r="B45" s="466"/>
      <c r="C45" s="458"/>
      <c r="D45" s="447" t="s">
        <v>233</v>
      </c>
      <c r="E45" s="443" t="s">
        <v>321</v>
      </c>
      <c r="F45" s="439"/>
      <c r="G45" s="440"/>
      <c r="H45" s="441">
        <v>76000</v>
      </c>
    </row>
    <row r="46" spans="1:8" s="418" customFormat="1" ht="12.75" customHeight="1">
      <c r="A46" s="459"/>
      <c r="B46" s="466"/>
      <c r="C46" s="458"/>
      <c r="D46" s="447" t="s">
        <v>229</v>
      </c>
      <c r="E46" s="438" t="s">
        <v>100</v>
      </c>
      <c r="F46" s="439"/>
      <c r="G46" s="440"/>
      <c r="H46" s="441">
        <v>1500</v>
      </c>
    </row>
    <row r="47" spans="1:8" s="418" customFormat="1" ht="12.75" customHeight="1">
      <c r="A47" s="459"/>
      <c r="B47" s="466"/>
      <c r="C47" s="458"/>
      <c r="D47" s="447" t="s">
        <v>230</v>
      </c>
      <c r="E47" s="443" t="s">
        <v>56</v>
      </c>
      <c r="F47" s="439"/>
      <c r="G47" s="440"/>
      <c r="H47" s="441">
        <v>500</v>
      </c>
    </row>
    <row r="48" spans="1:8" s="418" customFormat="1" ht="13.5" thickBot="1">
      <c r="A48" s="468"/>
      <c r="B48" s="469"/>
      <c r="C48" s="470"/>
      <c r="D48" s="447" t="s">
        <v>227</v>
      </c>
      <c r="E48" s="443" t="s">
        <v>119</v>
      </c>
      <c r="F48" s="439"/>
      <c r="G48" s="440"/>
      <c r="H48" s="441">
        <v>4000</v>
      </c>
    </row>
    <row r="49" spans="1:8" s="418" customFormat="1" ht="13.5" thickBot="1">
      <c r="A49" s="411">
        <v>852</v>
      </c>
      <c r="B49" s="412"/>
      <c r="C49" s="413"/>
      <c r="D49" s="413"/>
      <c r="E49" s="414" t="s">
        <v>326</v>
      </c>
      <c r="F49" s="415">
        <f>F50</f>
        <v>0</v>
      </c>
      <c r="G49" s="416">
        <f>G50</f>
        <v>2800</v>
      </c>
      <c r="H49" s="417">
        <f>H50</f>
        <v>22800</v>
      </c>
    </row>
    <row r="50" spans="1:8" s="418" customFormat="1" ht="13.5" thickBot="1">
      <c r="A50" s="459"/>
      <c r="B50" s="420">
        <v>85228</v>
      </c>
      <c r="C50" s="460"/>
      <c r="D50" s="461"/>
      <c r="E50" s="462" t="s">
        <v>131</v>
      </c>
      <c r="F50" s="463">
        <f>SUM(F51:F51)</f>
        <v>0</v>
      </c>
      <c r="G50" s="464">
        <f>SUM(G51:G51)</f>
        <v>2800</v>
      </c>
      <c r="H50" s="465">
        <f>H52</f>
        <v>22800</v>
      </c>
    </row>
    <row r="51" spans="1:10" s="474" customFormat="1" ht="12.75" customHeight="1" hidden="1">
      <c r="A51" s="471"/>
      <c r="B51" s="472"/>
      <c r="C51" s="442" t="s">
        <v>310</v>
      </c>
      <c r="D51" s="458"/>
      <c r="E51" s="443" t="s">
        <v>100</v>
      </c>
      <c r="F51" s="439">
        <v>0</v>
      </c>
      <c r="G51" s="440">
        <v>2800</v>
      </c>
      <c r="H51" s="441">
        <v>20500</v>
      </c>
      <c r="I51" s="473"/>
      <c r="J51" s="473"/>
    </row>
    <row r="52" spans="1:10" s="474" customFormat="1" ht="13.5" thickBot="1">
      <c r="A52" s="451"/>
      <c r="B52" s="475"/>
      <c r="C52" s="476"/>
      <c r="D52" s="477" t="s">
        <v>229</v>
      </c>
      <c r="E52" s="478" t="s">
        <v>100</v>
      </c>
      <c r="F52" s="479"/>
      <c r="G52" s="480"/>
      <c r="H52" s="481">
        <f>20500+2300</f>
        <v>22800</v>
      </c>
      <c r="I52" s="473"/>
      <c r="J52" s="473"/>
    </row>
    <row r="53" spans="1:10" ht="13.5" customHeight="1">
      <c r="A53" s="482"/>
      <c r="B53" s="483"/>
      <c r="C53" s="484"/>
      <c r="D53" s="484"/>
      <c r="E53" s="482"/>
      <c r="F53" s="485"/>
      <c r="G53" s="485"/>
      <c r="H53" s="486"/>
      <c r="I53" s="486"/>
      <c r="J53" s="486"/>
    </row>
  </sheetData>
  <mergeCells count="2">
    <mergeCell ref="A11:H11"/>
    <mergeCell ref="A16:E16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------------------------------</dc:creator>
  <cp:keywords/>
  <dc:description/>
  <cp:lastModifiedBy>UM</cp:lastModifiedBy>
  <cp:lastPrinted>2004-10-08T12:17:25Z</cp:lastPrinted>
  <dcterms:created xsi:type="dcterms:W3CDTF">1997-09-25T07:33:51Z</dcterms:created>
  <cp:category/>
  <cp:version/>
  <cp:contentType/>
  <cp:contentStatus/>
</cp:coreProperties>
</file>