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s\Desktop\Wydział Zdrowia Excel\"/>
    </mc:Choice>
  </mc:AlternateContent>
  <bookViews>
    <workbookView xWindow="0" yWindow="0" windowWidth="20490" windowHeight="7905" tabRatio="746"/>
  </bookViews>
  <sheets>
    <sheet name="Rozliczenie 2010" sheetId="4" r:id="rId1"/>
    <sheet name="Rozliczenie 2011" sheetId="11" r:id="rId2"/>
    <sheet name="Rozliczenie 2012 (dotyczy SP74)" sheetId="12" r:id="rId3"/>
    <sheet name="Paczki" sheetId="3" state="hidden" r:id="rId4"/>
  </sheets>
  <definedNames>
    <definedName name="_xlnm.Print_Area" localSheetId="3">Paczki!$A$1:$AI$80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Dane do tabeli przestawnej_e2883995-80de-44e1-bede-cb7b4df8fba3" name="Dane do tabeli przestawnej" connection="test"/>
        </x15:modelTables>
      </x15:dataModel>
    </ext>
  </extLst>
</workbook>
</file>

<file path=xl/calcChain.xml><?xml version="1.0" encoding="utf-8"?>
<calcChain xmlns="http://schemas.openxmlformats.org/spreadsheetml/2006/main">
  <c r="H25" i="4" l="1"/>
  <c r="H34" i="12" l="1"/>
  <c r="G34" i="12"/>
  <c r="G33" i="12"/>
  <c r="H33" i="12" s="1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G25" i="12"/>
  <c r="H25" i="12" s="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25" i="4"/>
  <c r="C4" i="11"/>
  <c r="AF79" i="3"/>
  <c r="AF78" i="3"/>
  <c r="AF77" i="3"/>
  <c r="AC79" i="3"/>
  <c r="AC78" i="3"/>
  <c r="AC77" i="3"/>
  <c r="Z79" i="3"/>
  <c r="Z78" i="3"/>
  <c r="Z77" i="3"/>
  <c r="W79" i="3"/>
  <c r="W78" i="3"/>
  <c r="W77" i="3"/>
  <c r="T79" i="3"/>
  <c r="T78" i="3"/>
  <c r="T77" i="3"/>
  <c r="Q79" i="3"/>
  <c r="Q78" i="3"/>
  <c r="Q77" i="3"/>
  <c r="N79" i="3"/>
  <c r="N78" i="3"/>
  <c r="N77" i="3"/>
  <c r="K79" i="3"/>
  <c r="K78" i="3"/>
  <c r="K77" i="3"/>
  <c r="H79" i="3"/>
  <c r="H78" i="3"/>
  <c r="H77" i="3"/>
  <c r="E77" i="3"/>
  <c r="AE79" i="3"/>
  <c r="AE78" i="3"/>
  <c r="AE77" i="3"/>
  <c r="AB79" i="3"/>
  <c r="AB78" i="3"/>
  <c r="AB77" i="3"/>
  <c r="Y79" i="3"/>
  <c r="Y78" i="3"/>
  <c r="Y77" i="3"/>
  <c r="V79" i="3"/>
  <c r="V78" i="3"/>
  <c r="V77" i="3"/>
  <c r="S79" i="3"/>
  <c r="S78" i="3"/>
  <c r="S77" i="3"/>
  <c r="P79" i="3"/>
  <c r="P78" i="3"/>
  <c r="P77" i="3"/>
  <c r="M79" i="3"/>
  <c r="M78" i="3"/>
  <c r="M77" i="3"/>
  <c r="J79" i="3"/>
  <c r="J78" i="3"/>
  <c r="J77" i="3"/>
  <c r="G79" i="3"/>
  <c r="G78" i="3"/>
  <c r="G77" i="3"/>
  <c r="AH79" i="3"/>
  <c r="AH78" i="3"/>
  <c r="AH77" i="3"/>
  <c r="E79" i="3"/>
  <c r="E78" i="3"/>
  <c r="D79" i="3"/>
  <c r="D78" i="3"/>
  <c r="D77" i="3"/>
  <c r="B34" i="12" l="1"/>
  <c r="B33" i="12"/>
  <c r="B32" i="12"/>
  <c r="B31" i="12"/>
  <c r="B30" i="12"/>
  <c r="B29" i="12"/>
  <c r="B28" i="12"/>
  <c r="B27" i="12"/>
  <c r="B26" i="12"/>
  <c r="B25" i="12"/>
  <c r="G4" i="12"/>
  <c r="B35" i="11"/>
  <c r="B34" i="11"/>
  <c r="B33" i="11"/>
  <c r="B32" i="11"/>
  <c r="B31" i="11"/>
  <c r="B30" i="11"/>
  <c r="B29" i="11"/>
  <c r="B28" i="11"/>
  <c r="B27" i="11"/>
  <c r="B26" i="11"/>
  <c r="B25" i="11"/>
  <c r="G4" i="11"/>
  <c r="G4" i="4"/>
  <c r="AI79" i="3" l="1"/>
  <c r="AI78" i="3"/>
  <c r="AI77" i="3"/>
  <c r="AI72" i="3"/>
  <c r="AI75" i="3"/>
  <c r="B35" i="4" l="1"/>
  <c r="B34" i="4"/>
  <c r="B33" i="4"/>
  <c r="B32" i="4"/>
  <c r="B31" i="4"/>
  <c r="B30" i="4"/>
  <c r="B29" i="4"/>
  <c r="B28" i="4"/>
  <c r="B27" i="4"/>
  <c r="B26" i="4"/>
  <c r="B25" i="4"/>
  <c r="AG79" i="3" l="1"/>
  <c r="AG78" i="3"/>
  <c r="AG77" i="3"/>
  <c r="AD79" i="3"/>
  <c r="AD78" i="3"/>
  <c r="AD77" i="3"/>
  <c r="AA79" i="3"/>
  <c r="AA78" i="3"/>
  <c r="AA77" i="3"/>
  <c r="X79" i="3"/>
  <c r="X78" i="3"/>
  <c r="X77" i="3"/>
  <c r="U79" i="3"/>
  <c r="U78" i="3"/>
  <c r="U77" i="3"/>
  <c r="R79" i="3"/>
  <c r="R78" i="3"/>
  <c r="R77" i="3"/>
  <c r="O79" i="3"/>
  <c r="O78" i="3"/>
  <c r="O77" i="3"/>
  <c r="L79" i="3"/>
  <c r="L78" i="3"/>
  <c r="L77" i="3"/>
  <c r="I79" i="3"/>
  <c r="I78" i="3"/>
  <c r="I77" i="3"/>
  <c r="F79" i="3"/>
  <c r="F78" i="3"/>
  <c r="F77" i="3"/>
  <c r="C79" i="3"/>
  <c r="C78" i="3"/>
  <c r="C77" i="3"/>
  <c r="B79" i="3"/>
  <c r="B78" i="3"/>
  <c r="B77" i="3"/>
  <c r="B76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D75" i="3"/>
  <c r="E75" i="3"/>
  <c r="C75" i="3"/>
  <c r="E72" i="3"/>
  <c r="H72" i="3"/>
  <c r="N72" i="3"/>
  <c r="Q72" i="3"/>
  <c r="T72" i="3"/>
  <c r="W72" i="3"/>
  <c r="Z72" i="3"/>
  <c r="AC72" i="3"/>
  <c r="AF72" i="3"/>
  <c r="AH72" i="3"/>
  <c r="AE72" i="3"/>
  <c r="AB72" i="3"/>
  <c r="Y72" i="3"/>
  <c r="V72" i="3"/>
  <c r="S72" i="3"/>
  <c r="P72" i="3"/>
  <c r="M72" i="3"/>
  <c r="J72" i="3"/>
  <c r="G72" i="3"/>
  <c r="D72" i="3"/>
  <c r="D76" i="3" l="1"/>
  <c r="C25" i="11" s="1"/>
  <c r="AI76" i="3"/>
  <c r="C36" i="4" s="1"/>
  <c r="AF76" i="3"/>
  <c r="C34" i="12" s="1"/>
  <c r="AG76" i="3"/>
  <c r="H76" i="3"/>
  <c r="C26" i="12" s="1"/>
  <c r="P76" i="3"/>
  <c r="C29" i="11" s="1"/>
  <c r="X76" i="3"/>
  <c r="E76" i="3"/>
  <c r="C25" i="12" s="1"/>
  <c r="M76" i="3"/>
  <c r="C28" i="11" s="1"/>
  <c r="U76" i="3"/>
  <c r="AC76" i="3"/>
  <c r="C33" i="12" s="1"/>
  <c r="F76" i="3"/>
  <c r="J76" i="3"/>
  <c r="C27" i="11" s="1"/>
  <c r="N76" i="3"/>
  <c r="C28" i="12" s="1"/>
  <c r="R76" i="3"/>
  <c r="V76" i="3"/>
  <c r="C31" i="11" s="1"/>
  <c r="Z76" i="3"/>
  <c r="C32" i="12" s="1"/>
  <c r="AD76" i="3"/>
  <c r="AH76" i="3"/>
  <c r="C35" i="11" s="1"/>
  <c r="L76" i="3"/>
  <c r="T76" i="3"/>
  <c r="C30" i="12" s="1"/>
  <c r="AB76" i="3"/>
  <c r="C33" i="11" s="1"/>
  <c r="I76" i="3"/>
  <c r="Q76" i="3"/>
  <c r="C29" i="12" s="1"/>
  <c r="Y76" i="3"/>
  <c r="C32" i="11" s="1"/>
  <c r="G76" i="3"/>
  <c r="C26" i="11" s="1"/>
  <c r="K76" i="3"/>
  <c r="C27" i="12" s="1"/>
  <c r="O76" i="3"/>
  <c r="S76" i="3"/>
  <c r="C30" i="11" s="1"/>
  <c r="W76" i="3"/>
  <c r="C31" i="12" s="1"/>
  <c r="AA76" i="3"/>
  <c r="AE76" i="3"/>
  <c r="C34" i="11" s="1"/>
  <c r="C76" i="3"/>
  <c r="C25" i="4" l="1"/>
  <c r="C33" i="4"/>
  <c r="C34" i="4"/>
  <c r="C31" i="4"/>
  <c r="C29" i="4"/>
  <c r="C28" i="4"/>
  <c r="C26" i="4"/>
  <c r="C35" i="4"/>
  <c r="C27" i="4"/>
  <c r="C30" i="4"/>
  <c r="C32" i="4"/>
</calcChain>
</file>

<file path=xl/connections.xml><?xml version="1.0" encoding="utf-8"?>
<connections xmlns="http://schemas.openxmlformats.org/spreadsheetml/2006/main">
  <connection id="1" sourceFile="C:\Users\pcs\Desktop\Wydział Zdrowia Excel\test.xlsx" name="test" type="100" refreshedVersion="5" minRefreshableVersion="5">
    <extLst>
      <ext xmlns:x15="http://schemas.microsoft.com/office/spreadsheetml/2010/11/main" uri="{DE250136-89BD-433C-8126-D09CA5730AF9}">
        <x15:connection id="b1cd6111-8bd9-4725-bb27-4c13c6770a2b" autoDelete="1"/>
      </ext>
    </extLst>
  </connection>
  <connection id="2" keepAlive="1" name="ThisWorkbookDataModel" description="Model danych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<sst xmlns="http://schemas.openxmlformats.org/spreadsheetml/2006/main" count="202" uniqueCount="114">
  <si>
    <t>POSM 1</t>
  </si>
  <si>
    <t>POSM 2</t>
  </si>
  <si>
    <t>PSCH</t>
  </si>
  <si>
    <t>Załącznik nr 3 do umowy</t>
  </si>
  <si>
    <t>os. Piastowskie 27</t>
  </si>
  <si>
    <t>ul. Rawicka 12</t>
  </si>
  <si>
    <t>ul. Traugutta 42</t>
  </si>
  <si>
    <t>os. Rusa 56</t>
  </si>
  <si>
    <t>ul. Galileusza 14</t>
  </si>
  <si>
    <t>ul. Łukaszewicza 9/13</t>
  </si>
  <si>
    <t>ul. Bosa 9</t>
  </si>
  <si>
    <t>os. Wichrowe Wzgórze 119</t>
  </si>
  <si>
    <t>os. Zwycięstwa 101</t>
  </si>
  <si>
    <t>os.Piastowskie 65</t>
  </si>
  <si>
    <t>os. Jana III Sobieskiego 105</t>
  </si>
  <si>
    <t>os. Bolesława Chrobrego 105</t>
  </si>
  <si>
    <t>os. Armii Krajowej 100</t>
  </si>
  <si>
    <t>os. Oświecenia 1</t>
  </si>
  <si>
    <t>os. Rzeczypospolitej 44</t>
  </si>
  <si>
    <t>ul. Łozowa 77</t>
  </si>
  <si>
    <t>ul. Hangarowa 14</t>
  </si>
  <si>
    <t>ul. Norwida 21</t>
  </si>
  <si>
    <t>ul. Prądzyńskiego 53</t>
  </si>
  <si>
    <t>ul. Berwińskiego 2/4</t>
  </si>
  <si>
    <t>os.Winiary 2</t>
  </si>
  <si>
    <t>ul. Chojnicka 57</t>
  </si>
  <si>
    <t>os. Pod Lipami 105</t>
  </si>
  <si>
    <t>os. Bolesława Śmiałego 107</t>
  </si>
  <si>
    <t>ul. Słowackiego 54/60</t>
  </si>
  <si>
    <t>ul.  Brandstaettera 6</t>
  </si>
  <si>
    <t>ul. Garbary 82</t>
  </si>
  <si>
    <t>ul. Różana 1/3</t>
  </si>
  <si>
    <t>ul. Harcerska 3</t>
  </si>
  <si>
    <t>ul. Inowrocławska 19</t>
  </si>
  <si>
    <t>ul. Sarmacka 105</t>
  </si>
  <si>
    <t>os.Stare Zegrze1</t>
  </si>
  <si>
    <t>os. Lecha 37</t>
  </si>
  <si>
    <t>ul. Głuszyna 187</t>
  </si>
  <si>
    <t>ul. Małoszyńska 38</t>
  </si>
  <si>
    <t>ul. Szpaków 1</t>
  </si>
  <si>
    <t>ul.Tarnowska 27</t>
  </si>
  <si>
    <t>ul.Leśnowolska 35</t>
  </si>
  <si>
    <t>ul. Ławica 3</t>
  </si>
  <si>
    <t>ul. Baranowska 1</t>
  </si>
  <si>
    <t>ul. Boranta 2</t>
  </si>
  <si>
    <t>ul. Starołęcka 142</t>
  </si>
  <si>
    <t>os. Orła Białego 120</t>
  </si>
  <si>
    <t>os. Kosmonautów 111</t>
  </si>
  <si>
    <t>os. Przyjaźni 127</t>
  </si>
  <si>
    <t>os. Jana III Sobieskiego 102</t>
  </si>
  <si>
    <t>ul. Jarochowskiego 62</t>
  </si>
  <si>
    <t>ul. Piękna 37</t>
  </si>
  <si>
    <t>ul. Przybyszewskiego 37</t>
  </si>
  <si>
    <t>ul. Trybunalska 17</t>
  </si>
  <si>
    <t>ul.Powst.Wlkp.3</t>
  </si>
  <si>
    <t>ul. Dmowskiego 50</t>
  </si>
  <si>
    <t>ul.Żonkilowa 34</t>
  </si>
  <si>
    <t>ul.Jesionowa 14</t>
  </si>
  <si>
    <t>ul. Pogodna 84</t>
  </si>
  <si>
    <t>ul. Krakowska 10</t>
  </si>
  <si>
    <t>ul.Brandstaetera1</t>
  </si>
  <si>
    <t>ul. św. Szczepana 3</t>
  </si>
  <si>
    <t>ul. Tomickiego 16</t>
  </si>
  <si>
    <t>ul. Leszka 42</t>
  </si>
  <si>
    <t>ul. Swoboda 53/55</t>
  </si>
  <si>
    <t>ul. Sochaczewska 3</t>
  </si>
  <si>
    <t>ul. Chociszewskiego 56</t>
  </si>
  <si>
    <t>ul. Solna 12</t>
  </si>
  <si>
    <t>ul. Bydgoska 4</t>
  </si>
  <si>
    <t>ul. Cegielskiego 1</t>
  </si>
  <si>
    <t>os. Władysława Łokietka 104</t>
  </si>
  <si>
    <t>Numer szkoły podstawowej</t>
  </si>
  <si>
    <t>Adres</t>
  </si>
  <si>
    <t>al. Niepodległości 32/40</t>
  </si>
  <si>
    <t xml:space="preserve">Taśmy ekspandery </t>
  </si>
  <si>
    <t xml:space="preserve">Uwagi </t>
  </si>
  <si>
    <t xml:space="preserve">Ławka do ćwiczeń </t>
  </si>
  <si>
    <t xml:space="preserve">Piłki dmuchane </t>
  </si>
  <si>
    <t xml:space="preserve">bez uchwytów średnica 55 cm </t>
  </si>
  <si>
    <t>Hulahoop</t>
  </si>
  <si>
    <t xml:space="preserve">Piłki dmuchane średnica 45 cm </t>
  </si>
  <si>
    <t xml:space="preserve">Piłki dmuchane średnica 18 cm </t>
  </si>
  <si>
    <t>razem</t>
  </si>
  <si>
    <t xml:space="preserve">ilość </t>
  </si>
  <si>
    <t xml:space="preserve">Podstawy do słupków </t>
  </si>
  <si>
    <t xml:space="preserve">kijki liczone z podstawkami </t>
  </si>
  <si>
    <t xml:space="preserve">Cena za sztuke </t>
  </si>
  <si>
    <t>Suma (zł) (brutto)</t>
  </si>
  <si>
    <t xml:space="preserve">mata jednowarstwowa </t>
  </si>
  <si>
    <t>platforma zespolona z piłką, pompowana 30 cm</t>
  </si>
  <si>
    <t xml:space="preserve">Podkładka - poduszka do ćwiczeń równoważnych </t>
  </si>
  <si>
    <t>Materac zwijany - mata jednowarstwowa</t>
  </si>
  <si>
    <t xml:space="preserve">Słupek/kijek  </t>
  </si>
  <si>
    <t>Adres szkoły</t>
  </si>
  <si>
    <t>Lp.</t>
  </si>
  <si>
    <t>Nazwa przedmiotu</t>
  </si>
  <si>
    <t>Ilość przedmiotów otrzymanych</t>
  </si>
  <si>
    <t xml:space="preserve">Szarfy </t>
  </si>
  <si>
    <t>Weryfikator</t>
  </si>
  <si>
    <t>Ilość przedmiotów niezdatnych do użytkowania</t>
  </si>
  <si>
    <t>Ilość przedmiotów zlikwidowanych</t>
  </si>
  <si>
    <t>Radioodtwarzacz</t>
  </si>
  <si>
    <t>Ilość przedmiotów zdatnych do użytkowania</t>
  </si>
  <si>
    <t>Ilość 
(wybierz z listy rozwijanej)</t>
  </si>
  <si>
    <t>Data dokumentu</t>
  </si>
  <si>
    <t>Proszę podać nazwę i datę dokumentu 
potwierdzającego ewidencję sprzętu w szkole.</t>
  </si>
  <si>
    <t>Rozliczenie sprzętu przekazanego przez Miasto w roku</t>
  </si>
  <si>
    <t>Wyjaśnienia</t>
  </si>
  <si>
    <t>Czy sprzęt znajduje się w miejscu z opisem Projektu?</t>
  </si>
  <si>
    <t>Rozliczenie sprzętu otrzymanego w ramach projektu "Poznań stawia na zdrowie - profilaktyka wad postawy (…)"</t>
  </si>
  <si>
    <t>Jeżeli SP dokupiła sprzęt, o którym mowa poniżej, proszę o wskazanie dokupionych pozycji oraz ilość dokupionego sprzętu.</t>
  </si>
  <si>
    <t>Nazwa dokumentu:</t>
  </si>
  <si>
    <t>Załącznik nr 1</t>
  </si>
  <si>
    <t>(wybierz z listy)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</si>
</sst>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theme="4" tint="0.39994506668294322"/>
      </patternFill>
    </fill>
    <fill>
      <patternFill patternType="solid">
        <fgColor indexed="65"/>
        <bgColor theme="3" tint="0.59996337778862885"/>
      </patternFill>
    </fill>
    <fill>
      <patternFill patternType="solid">
        <fgColor theme="0"/>
        <bgColor theme="3" tint="0.5999633777886288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theme="3" tint="0.59996337778862885"/>
      </patternFill>
    </fill>
    <fill>
      <patternFill patternType="solid">
        <fgColor rgb="FFFFFF99"/>
        <bgColor theme="4" tint="0.39994506668294322"/>
      </patternFill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10" borderId="0" xfId="0" applyFill="1"/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0" fontId="1" fillId="1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9" fillId="13" borderId="0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vertical="center"/>
    </xf>
    <xf numFmtId="0" fontId="1" fillId="10" borderId="0" xfId="0" applyFont="1" applyFill="1" applyBorder="1" applyAlignment="1">
      <alignment vertical="center" wrapText="1"/>
    </xf>
    <xf numFmtId="0" fontId="1" fillId="10" borderId="0" xfId="0" applyFont="1" applyFill="1" applyBorder="1" applyAlignment="1" applyProtection="1">
      <alignment vertical="center" wrapText="1"/>
      <protection locked="0"/>
    </xf>
    <xf numFmtId="0" fontId="7" fillId="11" borderId="0" xfId="0" applyFont="1" applyFill="1" applyBorder="1" applyAlignment="1">
      <alignment wrapText="1"/>
    </xf>
    <xf numFmtId="0" fontId="7" fillId="10" borderId="6" xfId="0" applyFont="1" applyFill="1" applyBorder="1" applyAlignment="1">
      <alignment horizontal="left"/>
    </xf>
    <xf numFmtId="0" fontId="7" fillId="10" borderId="6" xfId="0" applyFont="1" applyFill="1" applyBorder="1"/>
    <xf numFmtId="0" fontId="0" fillId="10" borderId="0" xfId="0" applyFill="1" applyBorder="1"/>
    <xf numFmtId="0" fontId="1" fillId="11" borderId="1" xfId="0" applyFont="1" applyFill="1" applyBorder="1" applyAlignment="1" applyProtection="1">
      <alignment horizontal="center" vertical="center" wrapText="1"/>
      <protection locked="0"/>
    </xf>
    <xf numFmtId="0" fontId="8" fillId="14" borderId="2" xfId="0" applyFont="1" applyFill="1" applyBorder="1" applyAlignment="1" applyProtection="1">
      <alignment horizontal="center"/>
      <protection locked="0"/>
    </xf>
    <xf numFmtId="0" fontId="8" fillId="14" borderId="4" xfId="0" applyFont="1" applyFill="1" applyBorder="1" applyAlignment="1" applyProtection="1">
      <alignment horizontal="center"/>
      <protection locked="0"/>
    </xf>
    <xf numFmtId="0" fontId="8" fillId="14" borderId="3" xfId="0" applyFont="1" applyFill="1" applyBorder="1" applyAlignment="1" applyProtection="1">
      <alignment horizontal="center"/>
      <protection locked="0"/>
    </xf>
    <xf numFmtId="0" fontId="11" fillId="16" borderId="0" xfId="0" applyFont="1" applyFill="1" applyBorder="1" applyAlignment="1">
      <alignment horizontal="right"/>
    </xf>
    <xf numFmtId="0" fontId="7" fillId="14" borderId="1" xfId="0" applyFont="1" applyFill="1" applyBorder="1" applyAlignment="1">
      <alignment horizontal="center" vertical="center" wrapText="1"/>
    </xf>
    <xf numFmtId="0" fontId="0" fillId="10" borderId="7" xfId="0" applyFill="1" applyBorder="1" applyAlignment="1" applyProtection="1">
      <alignment horizontal="center"/>
      <protection locked="0"/>
    </xf>
    <xf numFmtId="0" fontId="0" fillId="10" borderId="5" xfId="0" applyFill="1" applyBorder="1" applyAlignment="1" applyProtection="1">
      <alignment horizontal="center"/>
      <protection locked="0"/>
    </xf>
    <xf numFmtId="0" fontId="4" fillId="10" borderId="0" xfId="0" applyFont="1" applyFill="1" applyBorder="1" applyAlignment="1">
      <alignment horizontal="center" wrapText="1"/>
    </xf>
    <xf numFmtId="0" fontId="8" fillId="11" borderId="2" xfId="0" applyFont="1" applyFill="1" applyBorder="1" applyAlignment="1" applyProtection="1">
      <alignment horizontal="center"/>
      <protection locked="0"/>
    </xf>
    <xf numFmtId="0" fontId="8" fillId="11" borderId="3" xfId="0" applyFont="1" applyFill="1" applyBorder="1" applyAlignment="1" applyProtection="1">
      <alignment horizontal="center"/>
      <protection locked="0"/>
    </xf>
    <xf numFmtId="0" fontId="8" fillId="14" borderId="1" xfId="0" applyFont="1" applyFill="1" applyBorder="1" applyAlignment="1">
      <alignment horizontal="center"/>
    </xf>
    <xf numFmtId="0" fontId="1" fillId="10" borderId="2" xfId="0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7" xfId="0" applyFont="1" applyFill="1" applyBorder="1" applyAlignment="1" applyProtection="1">
      <alignment horizontal="center"/>
      <protection locked="0"/>
    </xf>
    <xf numFmtId="0" fontId="12" fillId="10" borderId="5" xfId="0" applyFont="1" applyFill="1" applyBorder="1" applyAlignment="1" applyProtection="1">
      <alignment horizontal="center"/>
      <protection locked="0"/>
    </xf>
    <xf numFmtId="0" fontId="12" fillId="10" borderId="7" xfId="0" applyFont="1" applyFill="1" applyBorder="1" applyAlignment="1" applyProtection="1">
      <alignment horizontal="center" vertical="center"/>
      <protection locked="0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10" borderId="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8" fillId="11" borderId="2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6" fillId="10" borderId="7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H36"/>
  <sheetViews>
    <sheetView tabSelected="1" zoomScale="85" zoomScaleNormal="85" workbookViewId="0">
      <selection activeCell="A6" sqref="A6:F6"/>
    </sheetView>
  </sheetViews>
  <sheetFormatPr defaultRowHeight="12.75" x14ac:dyDescent="0.2"/>
  <cols>
    <col min="1" max="1" width="11.5703125" style="20" bestFit="1" customWidth="1"/>
    <col min="2" max="2" width="41.140625" style="20" customWidth="1"/>
    <col min="3" max="6" width="12.7109375" style="20" customWidth="1"/>
    <col min="7" max="7" width="26.5703125" style="20" customWidth="1"/>
    <col min="8" max="8" width="53.5703125" style="15" customWidth="1"/>
    <col min="9" max="16384" width="9.140625" style="15"/>
  </cols>
  <sheetData>
    <row r="1" spans="1:8" ht="15" x14ac:dyDescent="0.25">
      <c r="E1" s="44" t="s">
        <v>112</v>
      </c>
      <c r="F1" s="44"/>
      <c r="G1" s="44"/>
      <c r="H1" s="44"/>
    </row>
    <row r="2" spans="1:8" s="39" customFormat="1" ht="20.25" x14ac:dyDescent="0.3">
      <c r="A2" s="48" t="s">
        <v>109</v>
      </c>
      <c r="B2" s="48"/>
      <c r="C2" s="48"/>
      <c r="D2" s="48"/>
      <c r="E2" s="48"/>
      <c r="F2" s="48"/>
      <c r="G2" s="48"/>
      <c r="H2" s="48"/>
    </row>
    <row r="4" spans="1:8" ht="15.75" x14ac:dyDescent="0.25">
      <c r="A4" s="51" t="s">
        <v>71</v>
      </c>
      <c r="B4" s="51"/>
      <c r="C4" s="49">
        <v>3</v>
      </c>
      <c r="D4" s="50"/>
      <c r="E4" s="41" t="s">
        <v>93</v>
      </c>
      <c r="F4" s="42"/>
      <c r="G4" s="42" t="str">
        <f>VLOOKUP(C4,Paczki!A3:B70,2,)</f>
        <v>os. Piastowskie 27</v>
      </c>
      <c r="H4" s="43"/>
    </row>
    <row r="5" spans="1:8" ht="7.5" customHeight="1" x14ac:dyDescent="0.2">
      <c r="A5" s="25"/>
      <c r="B5" s="25"/>
      <c r="C5" s="25"/>
      <c r="D5" s="25"/>
      <c r="E5" s="25"/>
      <c r="F5" s="25"/>
      <c r="G5" s="25"/>
    </row>
    <row r="6" spans="1:8" ht="30" customHeight="1" x14ac:dyDescent="0.2">
      <c r="A6" s="45" t="s">
        <v>110</v>
      </c>
      <c r="B6" s="45"/>
      <c r="C6" s="45"/>
      <c r="D6" s="45"/>
      <c r="E6" s="45"/>
      <c r="F6" s="45"/>
      <c r="G6" s="36"/>
      <c r="H6" s="45" t="s">
        <v>105</v>
      </c>
    </row>
    <row r="7" spans="1:8" ht="23.25" customHeight="1" x14ac:dyDescent="0.2">
      <c r="A7" s="26" t="s">
        <v>94</v>
      </c>
      <c r="B7" s="68" t="s">
        <v>95</v>
      </c>
      <c r="C7" s="69"/>
      <c r="D7" s="70"/>
      <c r="E7" s="64" t="s">
        <v>103</v>
      </c>
      <c r="F7" s="65"/>
      <c r="G7" s="33"/>
      <c r="H7" s="45"/>
    </row>
    <row r="8" spans="1:8" x14ac:dyDescent="0.2">
      <c r="A8" s="16">
        <v>1</v>
      </c>
      <c r="B8" s="71">
        <v>2</v>
      </c>
      <c r="C8" s="72"/>
      <c r="D8" s="73"/>
      <c r="E8" s="66">
        <v>3</v>
      </c>
      <c r="F8" s="67"/>
      <c r="G8" s="34"/>
      <c r="H8" s="37" t="s">
        <v>111</v>
      </c>
    </row>
    <row r="9" spans="1:8" x14ac:dyDescent="0.2">
      <c r="A9" s="16">
        <v>1</v>
      </c>
      <c r="B9" s="61" t="s">
        <v>91</v>
      </c>
      <c r="C9" s="62"/>
      <c r="D9" s="63"/>
      <c r="E9" s="52"/>
      <c r="F9" s="53"/>
      <c r="G9" s="35"/>
      <c r="H9" s="46"/>
    </row>
    <row r="10" spans="1:8" x14ac:dyDescent="0.2">
      <c r="A10" s="16">
        <v>2</v>
      </c>
      <c r="B10" s="58" t="s">
        <v>74</v>
      </c>
      <c r="C10" s="59"/>
      <c r="D10" s="60"/>
      <c r="E10" s="52"/>
      <c r="F10" s="53"/>
      <c r="G10" s="35"/>
      <c r="H10" s="46"/>
    </row>
    <row r="11" spans="1:8" x14ac:dyDescent="0.2">
      <c r="A11" s="16">
        <v>3</v>
      </c>
      <c r="B11" s="58" t="s">
        <v>90</v>
      </c>
      <c r="C11" s="59"/>
      <c r="D11" s="60"/>
      <c r="E11" s="52"/>
      <c r="F11" s="53"/>
      <c r="G11" s="35"/>
      <c r="H11" s="47"/>
    </row>
    <row r="12" spans="1:8" x14ac:dyDescent="0.2">
      <c r="A12" s="16">
        <v>4</v>
      </c>
      <c r="B12" s="58" t="s">
        <v>76</v>
      </c>
      <c r="C12" s="59"/>
      <c r="D12" s="60"/>
      <c r="E12" s="52"/>
      <c r="F12" s="53"/>
      <c r="G12" s="35"/>
      <c r="H12" s="38" t="s">
        <v>104</v>
      </c>
    </row>
    <row r="13" spans="1:8" x14ac:dyDescent="0.2">
      <c r="A13" s="16">
        <v>5</v>
      </c>
      <c r="B13" s="61" t="s">
        <v>77</v>
      </c>
      <c r="C13" s="62"/>
      <c r="D13" s="63"/>
      <c r="E13" s="52"/>
      <c r="F13" s="53"/>
      <c r="G13" s="35"/>
      <c r="H13" s="54"/>
    </row>
    <row r="14" spans="1:8" x14ac:dyDescent="0.2">
      <c r="A14" s="16">
        <v>6</v>
      </c>
      <c r="B14" s="58" t="s">
        <v>97</v>
      </c>
      <c r="C14" s="59"/>
      <c r="D14" s="60"/>
      <c r="E14" s="52"/>
      <c r="F14" s="53"/>
      <c r="G14" s="35"/>
      <c r="H14" s="54"/>
    </row>
    <row r="15" spans="1:8" x14ac:dyDescent="0.2">
      <c r="A15" s="16">
        <v>7</v>
      </c>
      <c r="B15" s="58" t="s">
        <v>84</v>
      </c>
      <c r="C15" s="59"/>
      <c r="D15" s="60"/>
      <c r="E15" s="52"/>
      <c r="F15" s="53"/>
      <c r="G15" s="35"/>
      <c r="H15" s="55"/>
    </row>
    <row r="16" spans="1:8" x14ac:dyDescent="0.2">
      <c r="A16" s="16">
        <v>8</v>
      </c>
      <c r="B16" s="58" t="s">
        <v>92</v>
      </c>
      <c r="C16" s="59"/>
      <c r="D16" s="60"/>
      <c r="E16" s="52"/>
      <c r="F16" s="53"/>
      <c r="G16" s="35"/>
    </row>
    <row r="17" spans="1:8" x14ac:dyDescent="0.2">
      <c r="A17" s="16">
        <v>9</v>
      </c>
      <c r="B17" s="58" t="s">
        <v>79</v>
      </c>
      <c r="C17" s="59"/>
      <c r="D17" s="60"/>
      <c r="E17" s="52"/>
      <c r="F17" s="53"/>
      <c r="G17" s="35"/>
      <c r="H17" s="38" t="s">
        <v>108</v>
      </c>
    </row>
    <row r="18" spans="1:8" ht="12.75" customHeight="1" x14ac:dyDescent="0.2">
      <c r="A18" s="16">
        <v>10</v>
      </c>
      <c r="B18" s="58" t="s">
        <v>80</v>
      </c>
      <c r="C18" s="59"/>
      <c r="D18" s="60"/>
      <c r="E18" s="52"/>
      <c r="F18" s="53"/>
      <c r="G18" s="35"/>
      <c r="H18" s="56" t="s">
        <v>113</v>
      </c>
    </row>
    <row r="19" spans="1:8" ht="12.75" customHeight="1" x14ac:dyDescent="0.2">
      <c r="A19" s="16">
        <v>11</v>
      </c>
      <c r="B19" s="58" t="s">
        <v>81</v>
      </c>
      <c r="C19" s="59"/>
      <c r="D19" s="60"/>
      <c r="E19" s="52"/>
      <c r="F19" s="53"/>
      <c r="G19" s="35"/>
      <c r="H19" s="56"/>
    </row>
    <row r="20" spans="1:8" ht="12.75" customHeight="1" x14ac:dyDescent="0.2">
      <c r="A20" s="16">
        <v>12</v>
      </c>
      <c r="B20" s="58" t="s">
        <v>101</v>
      </c>
      <c r="C20" s="59"/>
      <c r="D20" s="60"/>
      <c r="E20" s="52"/>
      <c r="F20" s="53"/>
      <c r="G20" s="35"/>
      <c r="H20" s="57"/>
    </row>
    <row r="22" spans="1:8" x14ac:dyDescent="0.2">
      <c r="A22" s="74" t="s">
        <v>106</v>
      </c>
      <c r="B22" s="75"/>
      <c r="C22" s="76">
        <v>2010</v>
      </c>
      <c r="D22" s="76"/>
      <c r="E22" s="76"/>
      <c r="F22" s="76"/>
      <c r="G22" s="76"/>
      <c r="H22" s="76"/>
    </row>
    <row r="23" spans="1:8" ht="45" x14ac:dyDescent="0.2">
      <c r="A23" s="16" t="s">
        <v>94</v>
      </c>
      <c r="B23" s="16" t="s">
        <v>95</v>
      </c>
      <c r="C23" s="17" t="s">
        <v>96</v>
      </c>
      <c r="D23" s="17" t="s">
        <v>102</v>
      </c>
      <c r="E23" s="17" t="s">
        <v>99</v>
      </c>
      <c r="F23" s="17" t="s">
        <v>100</v>
      </c>
      <c r="G23" s="17" t="s">
        <v>98</v>
      </c>
      <c r="H23" s="17" t="s">
        <v>107</v>
      </c>
    </row>
    <row r="24" spans="1:8" x14ac:dyDescent="0.2">
      <c r="A24" s="18">
        <v>1</v>
      </c>
      <c r="B24" s="18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</row>
    <row r="25" spans="1:8" ht="30" customHeight="1" x14ac:dyDescent="0.2">
      <c r="A25" s="28">
        <v>1</v>
      </c>
      <c r="B25" s="29" t="str">
        <f>Paczki!C$1</f>
        <v>Materac zwijany - mata jednowarstwowa</v>
      </c>
      <c r="C25" s="28">
        <f>Paczki!C76</f>
        <v>15</v>
      </c>
      <c r="D25" s="23"/>
      <c r="E25" s="23"/>
      <c r="F25" s="23"/>
      <c r="G25" s="27" t="str">
        <f>IF(ISBLANK(D25),"Wypełnij kolumny 4-6",IF(SUM(D25:F25)&lt;&gt;C25,"Błędne wartości! Popraw dane","Dane poprawne"))</f>
        <v>Wypełnij kolumny 4-6</v>
      </c>
      <c r="H25" s="40" t="str">
        <f>IF(ISBLANK(D25),"",IF(G25="Dane poprawne","","Jeżeli dane wykazane w kolumnach 4-6 są poprawne proszę opisać przyczynę różnicy w stosunku do liczby przedmiotów otrzymanych."))</f>
        <v/>
      </c>
    </row>
    <row r="26" spans="1:8" ht="30" customHeight="1" x14ac:dyDescent="0.2">
      <c r="A26" s="28">
        <v>2</v>
      </c>
      <c r="B26" s="29" t="str">
        <f>Paczki!F$1</f>
        <v xml:space="preserve">Taśmy ekspandery </v>
      </c>
      <c r="C26" s="28">
        <f>Paczki!F76</f>
        <v>20</v>
      </c>
      <c r="D26" s="23"/>
      <c r="E26" s="23"/>
      <c r="F26" s="23"/>
      <c r="G26" s="27" t="str">
        <f t="shared" ref="G26:G36" si="0">IF(ISBLANK(D26),"Wypełnij kolumny 4-6",IF(SUM(D26:F26)&lt;&gt;C26,"Błędne wartości! Popraw dane","Dane poprawne"))</f>
        <v>Wypełnij kolumny 4-6</v>
      </c>
      <c r="H26" s="40" t="str">
        <f t="shared" ref="H26:H36" si="1">IF(ISBLANK(D26),"",IF(G26="Dane poprawne","","Jeżeli dane wykazane w kolumnach 4-6 są poprawne proszę opisać przyczynę różnicy w stosunku do liczby przedmiotów otrzymanych."))</f>
        <v/>
      </c>
    </row>
    <row r="27" spans="1:8" ht="30" customHeight="1" x14ac:dyDescent="0.2">
      <c r="A27" s="28">
        <v>3</v>
      </c>
      <c r="B27" s="30" t="str">
        <f>Paczki!I$1</f>
        <v xml:space="preserve">Podkładka - poduszka do ćwiczeń równoważnych </v>
      </c>
      <c r="C27" s="28">
        <f>Paczki!I76</f>
        <v>12</v>
      </c>
      <c r="D27" s="23"/>
      <c r="E27" s="23"/>
      <c r="F27" s="23"/>
      <c r="G27" s="27" t="str">
        <f t="shared" si="0"/>
        <v>Wypełnij kolumny 4-6</v>
      </c>
      <c r="H27" s="40" t="str">
        <f t="shared" si="1"/>
        <v/>
      </c>
    </row>
    <row r="28" spans="1:8" ht="30" customHeight="1" x14ac:dyDescent="0.2">
      <c r="A28" s="28">
        <v>4</v>
      </c>
      <c r="B28" s="29" t="str">
        <f>Paczki!L$1</f>
        <v xml:space="preserve">Ławka do ćwiczeń </v>
      </c>
      <c r="C28" s="28">
        <f>Paczki!L76</f>
        <v>1</v>
      </c>
      <c r="D28" s="23"/>
      <c r="E28" s="23"/>
      <c r="F28" s="23"/>
      <c r="G28" s="27" t="str">
        <f t="shared" si="0"/>
        <v>Wypełnij kolumny 4-6</v>
      </c>
      <c r="H28" s="40" t="str">
        <f t="shared" si="1"/>
        <v/>
      </c>
    </row>
    <row r="29" spans="1:8" ht="30" customHeight="1" x14ac:dyDescent="0.2">
      <c r="A29" s="28">
        <v>5</v>
      </c>
      <c r="B29" s="29" t="str">
        <f>Paczki!O$1</f>
        <v xml:space="preserve">Piłki dmuchane </v>
      </c>
      <c r="C29" s="28">
        <f>Paczki!O76</f>
        <v>4</v>
      </c>
      <c r="D29" s="23"/>
      <c r="E29" s="23"/>
      <c r="F29" s="23"/>
      <c r="G29" s="27" t="str">
        <f t="shared" si="0"/>
        <v>Wypełnij kolumny 4-6</v>
      </c>
      <c r="H29" s="40" t="str">
        <f t="shared" si="1"/>
        <v/>
      </c>
    </row>
    <row r="30" spans="1:8" ht="30" customHeight="1" x14ac:dyDescent="0.2">
      <c r="A30" s="28">
        <v>6</v>
      </c>
      <c r="B30" s="29" t="str">
        <f>Paczki!R$1</f>
        <v xml:space="preserve">Szarfy </v>
      </c>
      <c r="C30" s="28">
        <f>Paczki!R76</f>
        <v>20</v>
      </c>
      <c r="D30" s="23"/>
      <c r="E30" s="23"/>
      <c r="F30" s="23"/>
      <c r="G30" s="27" t="str">
        <f t="shared" si="0"/>
        <v>Wypełnij kolumny 4-6</v>
      </c>
      <c r="H30" s="40" t="str">
        <f t="shared" si="1"/>
        <v/>
      </c>
    </row>
    <row r="31" spans="1:8" ht="30" customHeight="1" x14ac:dyDescent="0.2">
      <c r="A31" s="28">
        <v>7</v>
      </c>
      <c r="B31" s="29" t="str">
        <f>Paczki!U$1</f>
        <v xml:space="preserve">Podstawy do słupków </v>
      </c>
      <c r="C31" s="28">
        <f>Paczki!U76</f>
        <v>0</v>
      </c>
      <c r="D31" s="23"/>
      <c r="E31" s="23"/>
      <c r="F31" s="23"/>
      <c r="G31" s="27" t="str">
        <f t="shared" si="0"/>
        <v>Wypełnij kolumny 4-6</v>
      </c>
      <c r="H31" s="40" t="str">
        <f t="shared" si="1"/>
        <v/>
      </c>
    </row>
    <row r="32" spans="1:8" ht="30" customHeight="1" x14ac:dyDescent="0.2">
      <c r="A32" s="28">
        <v>8</v>
      </c>
      <c r="B32" s="29" t="str">
        <f>Paczki!X$1</f>
        <v xml:space="preserve">Słupek/kijek  </v>
      </c>
      <c r="C32" s="28">
        <f>Paczki!X76</f>
        <v>12</v>
      </c>
      <c r="D32" s="23"/>
      <c r="E32" s="23"/>
      <c r="F32" s="23"/>
      <c r="G32" s="27" t="str">
        <f t="shared" si="0"/>
        <v>Wypełnij kolumny 4-6</v>
      </c>
      <c r="H32" s="40" t="str">
        <f t="shared" si="1"/>
        <v/>
      </c>
    </row>
    <row r="33" spans="1:8" ht="30" customHeight="1" x14ac:dyDescent="0.2">
      <c r="A33" s="28">
        <v>9</v>
      </c>
      <c r="B33" s="29" t="str">
        <f>Paczki!AA$1</f>
        <v>Hulahoop</v>
      </c>
      <c r="C33" s="28">
        <f>Paczki!AA76</f>
        <v>30</v>
      </c>
      <c r="D33" s="23"/>
      <c r="E33" s="23"/>
      <c r="F33" s="23"/>
      <c r="G33" s="27" t="str">
        <f t="shared" si="0"/>
        <v>Wypełnij kolumny 4-6</v>
      </c>
      <c r="H33" s="40" t="str">
        <f t="shared" si="1"/>
        <v/>
      </c>
    </row>
    <row r="34" spans="1:8" ht="30" customHeight="1" x14ac:dyDescent="0.2">
      <c r="A34" s="28">
        <v>10</v>
      </c>
      <c r="B34" s="29" t="str">
        <f>Paczki!AD$1</f>
        <v xml:space="preserve">Piłki dmuchane średnica 45 cm </v>
      </c>
      <c r="C34" s="28">
        <f>Paczki!AD76</f>
        <v>4</v>
      </c>
      <c r="D34" s="23"/>
      <c r="E34" s="23"/>
      <c r="F34" s="23"/>
      <c r="G34" s="27" t="str">
        <f t="shared" si="0"/>
        <v>Wypełnij kolumny 4-6</v>
      </c>
      <c r="H34" s="40" t="str">
        <f t="shared" si="1"/>
        <v/>
      </c>
    </row>
    <row r="35" spans="1:8" ht="30" customHeight="1" x14ac:dyDescent="0.2">
      <c r="A35" s="28">
        <v>11</v>
      </c>
      <c r="B35" s="29" t="str">
        <f>Paczki!AG$1</f>
        <v xml:space="preserve">Piłki dmuchane średnica 18 cm </v>
      </c>
      <c r="C35" s="28">
        <f>Paczki!AG76</f>
        <v>12</v>
      </c>
      <c r="D35" s="23"/>
      <c r="E35" s="23"/>
      <c r="F35" s="23"/>
      <c r="G35" s="27" t="str">
        <f t="shared" si="0"/>
        <v>Wypełnij kolumny 4-6</v>
      </c>
      <c r="H35" s="40" t="str">
        <f t="shared" si="1"/>
        <v/>
      </c>
    </row>
    <row r="36" spans="1:8" ht="30" customHeight="1" x14ac:dyDescent="0.2">
      <c r="A36" s="28">
        <v>12</v>
      </c>
      <c r="B36" s="31" t="s">
        <v>101</v>
      </c>
      <c r="C36" s="32">
        <f>Paczki!AI76</f>
        <v>1</v>
      </c>
      <c r="D36" s="24"/>
      <c r="E36" s="24"/>
      <c r="F36" s="24"/>
      <c r="G36" s="27" t="str">
        <f t="shared" si="0"/>
        <v>Wypełnij kolumny 4-6</v>
      </c>
      <c r="H36" s="40" t="str">
        <f t="shared" si="1"/>
        <v/>
      </c>
    </row>
  </sheetData>
  <sheetProtection algorithmName="SHA-512" hashValue="ovBEjF7KFvl5aMahO4se3tZ1nwX5Zt9/bqIx9STGcZQPs4cUtDrr5gzO2+caac0eHdamG8NAnWiYMzmov0f+1A==" saltValue="SFKrxNF/LKgX3HuMKZyVCQ==" spinCount="100000" sheet="1" objects="1" scenarios="1"/>
  <mergeCells count="41">
    <mergeCell ref="B9:D9"/>
    <mergeCell ref="A22:B22"/>
    <mergeCell ref="C22:H22"/>
    <mergeCell ref="E12:F12"/>
    <mergeCell ref="E13:F13"/>
    <mergeCell ref="E14:F14"/>
    <mergeCell ref="E15:F15"/>
    <mergeCell ref="E19:F19"/>
    <mergeCell ref="E20:F20"/>
    <mergeCell ref="E17:F17"/>
    <mergeCell ref="E18:F18"/>
    <mergeCell ref="H13:H15"/>
    <mergeCell ref="H18:H20"/>
    <mergeCell ref="B10:D10"/>
    <mergeCell ref="B11:D11"/>
    <mergeCell ref="B12:D12"/>
    <mergeCell ref="B13:D13"/>
    <mergeCell ref="B20:D20"/>
    <mergeCell ref="B19:D19"/>
    <mergeCell ref="B18:D18"/>
    <mergeCell ref="B17:D17"/>
    <mergeCell ref="B16:D16"/>
    <mergeCell ref="B15:D15"/>
    <mergeCell ref="B14:D14"/>
    <mergeCell ref="E16:F16"/>
    <mergeCell ref="E4:F4"/>
    <mergeCell ref="G4:H4"/>
    <mergeCell ref="E1:H1"/>
    <mergeCell ref="H6:H7"/>
    <mergeCell ref="H9:H11"/>
    <mergeCell ref="A2:H2"/>
    <mergeCell ref="C4:D4"/>
    <mergeCell ref="A4:B4"/>
    <mergeCell ref="E10:F10"/>
    <mergeCell ref="E11:F11"/>
    <mergeCell ref="A6:F6"/>
    <mergeCell ref="E7:F7"/>
    <mergeCell ref="E8:F8"/>
    <mergeCell ref="E9:F9"/>
    <mergeCell ref="B7:D7"/>
    <mergeCell ref="B8:D8"/>
  </mergeCells>
  <phoneticPr fontId="3" type="noConversion"/>
  <dataValidations count="3">
    <dataValidation type="custom" allowBlank="1" showInputMessage="1" showErrorMessage="1" errorTitle="Uwaga!" error="Suma wartości w kolumnach 4, 5 oraz 6 przekracza wartość w kolumnie 3._x000a__x000a_Popraw dane aby przejść dalej!" sqref="D25:F36">
      <formula1>($D25+$E25+$F25)&lt;=$C25</formula1>
    </dataValidation>
    <dataValidation type="list" allowBlank="1" showInputMessage="1" showErrorMessage="1" sqref="E9:G20">
      <formula1>"0,1,2,3,4,5,6,7,8,9,10,11,12,13,14,15,16,17,18,19,20,21,22,23,24,25,26,27,28,29,30,31,32,33,34,35,36,37,38,39,40,41,42,43,44,45,46,47,48,49,50"</formula1>
    </dataValidation>
    <dataValidation type="list" allowBlank="1" showInputMessage="1" showErrorMessage="1" sqref="H18:H20">
      <formula1>"(wybierz z listy),TAK,NIE,"</formula1>
    </dataValidation>
  </dataValidations>
  <printOptions horizontalCentered="1" verticalCentered="1"/>
  <pageMargins left="0.23622047244094491" right="0.23622047244094491" top="0.74803149606299213" bottom="1.1417322834645669" header="0.31496062992125984" footer="0.31496062992125984"/>
  <pageSetup paperSize="9" scale="6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Błąd" error="Nie wybrano numeru szkoły lub wpisano błędny numer szkoły. Skorzystaj z dostępnej listy rozwijanej." promptTitle="Wybierz numer szkoły" prompt="Aby przejść do wypełnienia formularza wybierz numer szkoły z listy rozwijanej.">
          <x14:formula1>
            <xm:f>Paczki!$A$3:$A$70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85" zoomScaleNormal="85" workbookViewId="0">
      <selection activeCell="H35" sqref="H25:H35"/>
    </sheetView>
  </sheetViews>
  <sheetFormatPr defaultRowHeight="12.75" x14ac:dyDescent="0.2"/>
  <cols>
    <col min="1" max="1" width="11.5703125" style="20" bestFit="1" customWidth="1"/>
    <col min="2" max="2" width="41.140625" style="20" customWidth="1"/>
    <col min="3" max="6" width="12.7109375" style="20" customWidth="1"/>
    <col min="7" max="7" width="26.5703125" style="20" customWidth="1"/>
    <col min="8" max="8" width="53.5703125" style="15" customWidth="1"/>
    <col min="9" max="16384" width="9.140625" style="15"/>
  </cols>
  <sheetData>
    <row r="1" spans="1:8" ht="15" x14ac:dyDescent="0.25">
      <c r="E1" s="44" t="s">
        <v>112</v>
      </c>
      <c r="F1" s="44"/>
      <c r="G1" s="44"/>
      <c r="H1" s="44"/>
    </row>
    <row r="2" spans="1:8" s="39" customFormat="1" ht="20.25" x14ac:dyDescent="0.3">
      <c r="A2" s="48" t="s">
        <v>109</v>
      </c>
      <c r="B2" s="48"/>
      <c r="C2" s="48"/>
      <c r="D2" s="48"/>
      <c r="E2" s="48"/>
      <c r="F2" s="48"/>
      <c r="G2" s="48"/>
      <c r="H2" s="48"/>
    </row>
    <row r="4" spans="1:8" ht="15.75" x14ac:dyDescent="0.25">
      <c r="A4" s="51" t="s">
        <v>71</v>
      </c>
      <c r="B4" s="51"/>
      <c r="C4" s="77">
        <f>'Rozliczenie 2010'!C4:D4</f>
        <v>3</v>
      </c>
      <c r="D4" s="78"/>
      <c r="E4" s="41" t="s">
        <v>93</v>
      </c>
      <c r="F4" s="42"/>
      <c r="G4" s="42" t="str">
        <f>VLOOKUP(C4,Paczki!A3:B70,2,)</f>
        <v>os. Piastowskie 27</v>
      </c>
      <c r="H4" s="43"/>
    </row>
    <row r="5" spans="1:8" ht="7.5" customHeight="1" x14ac:dyDescent="0.2">
      <c r="A5" s="25"/>
      <c r="B5" s="25"/>
      <c r="C5" s="25"/>
      <c r="D5" s="25"/>
      <c r="E5" s="25"/>
      <c r="F5" s="25"/>
      <c r="G5" s="25"/>
    </row>
    <row r="6" spans="1:8" ht="30" customHeight="1" x14ac:dyDescent="0.2">
      <c r="A6" s="45" t="s">
        <v>110</v>
      </c>
      <c r="B6" s="45"/>
      <c r="C6" s="45"/>
      <c r="D6" s="45"/>
      <c r="E6" s="45"/>
      <c r="F6" s="45"/>
      <c r="G6" s="36"/>
      <c r="H6" s="45" t="s">
        <v>105</v>
      </c>
    </row>
    <row r="7" spans="1:8" ht="23.25" customHeight="1" x14ac:dyDescent="0.2">
      <c r="A7" s="26" t="s">
        <v>94</v>
      </c>
      <c r="B7" s="68" t="s">
        <v>95</v>
      </c>
      <c r="C7" s="69"/>
      <c r="D7" s="70"/>
      <c r="E7" s="64" t="s">
        <v>103</v>
      </c>
      <c r="F7" s="65"/>
      <c r="G7" s="33"/>
      <c r="H7" s="45"/>
    </row>
    <row r="8" spans="1:8" x14ac:dyDescent="0.2">
      <c r="A8" s="16">
        <v>1</v>
      </c>
      <c r="B8" s="71">
        <v>2</v>
      </c>
      <c r="C8" s="72"/>
      <c r="D8" s="73"/>
      <c r="E8" s="66">
        <v>3</v>
      </c>
      <c r="F8" s="67"/>
      <c r="G8" s="34"/>
      <c r="H8" s="37" t="s">
        <v>111</v>
      </c>
    </row>
    <row r="9" spans="1:8" x14ac:dyDescent="0.2">
      <c r="A9" s="16">
        <v>1</v>
      </c>
      <c r="B9" s="61" t="s">
        <v>91</v>
      </c>
      <c r="C9" s="62"/>
      <c r="D9" s="63"/>
      <c r="E9" s="52"/>
      <c r="F9" s="53"/>
      <c r="G9" s="35"/>
      <c r="H9" s="46"/>
    </row>
    <row r="10" spans="1:8" x14ac:dyDescent="0.2">
      <c r="A10" s="16">
        <v>2</v>
      </c>
      <c r="B10" s="58" t="s">
        <v>74</v>
      </c>
      <c r="C10" s="59"/>
      <c r="D10" s="60"/>
      <c r="E10" s="52"/>
      <c r="F10" s="53"/>
      <c r="G10" s="35"/>
      <c r="H10" s="46"/>
    </row>
    <row r="11" spans="1:8" x14ac:dyDescent="0.2">
      <c r="A11" s="16">
        <v>3</v>
      </c>
      <c r="B11" s="58" t="s">
        <v>90</v>
      </c>
      <c r="C11" s="59"/>
      <c r="D11" s="60"/>
      <c r="E11" s="52"/>
      <c r="F11" s="53"/>
      <c r="G11" s="35"/>
      <c r="H11" s="47"/>
    </row>
    <row r="12" spans="1:8" x14ac:dyDescent="0.2">
      <c r="A12" s="16">
        <v>4</v>
      </c>
      <c r="B12" s="58" t="s">
        <v>76</v>
      </c>
      <c r="C12" s="59"/>
      <c r="D12" s="60"/>
      <c r="E12" s="52"/>
      <c r="F12" s="53"/>
      <c r="G12" s="35"/>
      <c r="H12" s="38" t="s">
        <v>104</v>
      </c>
    </row>
    <row r="13" spans="1:8" x14ac:dyDescent="0.2">
      <c r="A13" s="16">
        <v>5</v>
      </c>
      <c r="B13" s="61" t="s">
        <v>77</v>
      </c>
      <c r="C13" s="62"/>
      <c r="D13" s="63"/>
      <c r="E13" s="52"/>
      <c r="F13" s="53"/>
      <c r="G13" s="35"/>
      <c r="H13" s="54"/>
    </row>
    <row r="14" spans="1:8" x14ac:dyDescent="0.2">
      <c r="A14" s="16">
        <v>6</v>
      </c>
      <c r="B14" s="58" t="s">
        <v>97</v>
      </c>
      <c r="C14" s="59"/>
      <c r="D14" s="60"/>
      <c r="E14" s="52"/>
      <c r="F14" s="53"/>
      <c r="G14" s="35"/>
      <c r="H14" s="54"/>
    </row>
    <row r="15" spans="1:8" x14ac:dyDescent="0.2">
      <c r="A15" s="16">
        <v>7</v>
      </c>
      <c r="B15" s="58" t="s">
        <v>84</v>
      </c>
      <c r="C15" s="59"/>
      <c r="D15" s="60"/>
      <c r="E15" s="52"/>
      <c r="F15" s="53"/>
      <c r="G15" s="35"/>
      <c r="H15" s="55"/>
    </row>
    <row r="16" spans="1:8" x14ac:dyDescent="0.2">
      <c r="A16" s="16">
        <v>8</v>
      </c>
      <c r="B16" s="58" t="s">
        <v>92</v>
      </c>
      <c r="C16" s="59"/>
      <c r="D16" s="60"/>
      <c r="E16" s="52"/>
      <c r="F16" s="53"/>
      <c r="G16" s="35"/>
    </row>
    <row r="17" spans="1:8" x14ac:dyDescent="0.2">
      <c r="A17" s="16">
        <v>9</v>
      </c>
      <c r="B17" s="58" t="s">
        <v>79</v>
      </c>
      <c r="C17" s="59"/>
      <c r="D17" s="60"/>
      <c r="E17" s="52"/>
      <c r="F17" s="53"/>
      <c r="G17" s="35"/>
      <c r="H17" s="38" t="s">
        <v>108</v>
      </c>
    </row>
    <row r="18" spans="1:8" x14ac:dyDescent="0.2">
      <c r="A18" s="16">
        <v>10</v>
      </c>
      <c r="B18" s="58" t="s">
        <v>80</v>
      </c>
      <c r="C18" s="59"/>
      <c r="D18" s="60"/>
      <c r="E18" s="52"/>
      <c r="F18" s="53"/>
      <c r="G18" s="35"/>
      <c r="H18" s="56" t="s">
        <v>113</v>
      </c>
    </row>
    <row r="19" spans="1:8" x14ac:dyDescent="0.2">
      <c r="A19" s="16">
        <v>11</v>
      </c>
      <c r="B19" s="58" t="s">
        <v>81</v>
      </c>
      <c r="C19" s="59"/>
      <c r="D19" s="60"/>
      <c r="E19" s="52"/>
      <c r="F19" s="53"/>
      <c r="G19" s="35"/>
      <c r="H19" s="56"/>
    </row>
    <row r="20" spans="1:8" x14ac:dyDescent="0.2">
      <c r="A20" s="16">
        <v>12</v>
      </c>
      <c r="B20" s="58" t="s">
        <v>101</v>
      </c>
      <c r="C20" s="59"/>
      <c r="D20" s="60"/>
      <c r="E20" s="52"/>
      <c r="F20" s="53"/>
      <c r="G20" s="35"/>
      <c r="H20" s="57"/>
    </row>
    <row r="22" spans="1:8" x14ac:dyDescent="0.2">
      <c r="A22" s="74" t="s">
        <v>106</v>
      </c>
      <c r="B22" s="75"/>
      <c r="C22" s="76">
        <v>2011</v>
      </c>
      <c r="D22" s="76"/>
      <c r="E22" s="76"/>
      <c r="F22" s="76"/>
      <c r="G22" s="76"/>
      <c r="H22" s="76"/>
    </row>
    <row r="23" spans="1:8" ht="45" x14ac:dyDescent="0.2">
      <c r="A23" s="16" t="s">
        <v>94</v>
      </c>
      <c r="B23" s="16" t="s">
        <v>95</v>
      </c>
      <c r="C23" s="17" t="s">
        <v>96</v>
      </c>
      <c r="D23" s="17" t="s">
        <v>102</v>
      </c>
      <c r="E23" s="17" t="s">
        <v>99</v>
      </c>
      <c r="F23" s="17" t="s">
        <v>100</v>
      </c>
      <c r="G23" s="17" t="s">
        <v>98</v>
      </c>
      <c r="H23" s="17" t="s">
        <v>107</v>
      </c>
    </row>
    <row r="24" spans="1:8" x14ac:dyDescent="0.2">
      <c r="A24" s="18">
        <v>1</v>
      </c>
      <c r="B24" s="18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</row>
    <row r="25" spans="1:8" ht="30" customHeight="1" x14ac:dyDescent="0.2">
      <c r="A25" s="28">
        <v>1</v>
      </c>
      <c r="B25" s="29" t="str">
        <f>Paczki!C$1</f>
        <v>Materac zwijany - mata jednowarstwowa</v>
      </c>
      <c r="C25" s="28">
        <f>Paczki!D76</f>
        <v>10</v>
      </c>
      <c r="D25" s="23"/>
      <c r="E25" s="23"/>
      <c r="F25" s="23"/>
      <c r="G25" s="27" t="str">
        <f>IF(ISBLANK(D25),"Wypełnij kolumny 4-6",IF(SUM(D25:F25)&lt;&gt;C25,"Błędne wartości! Popraw dane","Dane poprawne"))</f>
        <v>Wypełnij kolumny 4-6</v>
      </c>
      <c r="H25" s="40" t="str">
        <f>IF(ISBLANK(D25),"",IF(G25="Dane poprawne","","Jeżeli dane wykazane w kolumnach 4-6 są poprawne proszę opisać przyczynę różnicy w stosunku do liczby przedmiotów otrzymanych."))</f>
        <v/>
      </c>
    </row>
    <row r="26" spans="1:8" ht="30" customHeight="1" x14ac:dyDescent="0.2">
      <c r="A26" s="28">
        <v>2</v>
      </c>
      <c r="B26" s="29" t="str">
        <f>Paczki!F$1</f>
        <v xml:space="preserve">Taśmy ekspandery </v>
      </c>
      <c r="C26" s="28">
        <f>Paczki!G76</f>
        <v>20</v>
      </c>
      <c r="D26" s="23"/>
      <c r="E26" s="23"/>
      <c r="F26" s="23"/>
      <c r="G26" s="27" t="str">
        <f t="shared" ref="G26:G35" si="0">IF(ISBLANK(D26),"Wypełnij kolumny 4-6",IF(SUM(D26:F26)&lt;&gt;C26,"Błędne wartości! Popraw dane","Dane poprawne"))</f>
        <v>Wypełnij kolumny 4-6</v>
      </c>
      <c r="H26" s="40" t="str">
        <f t="shared" ref="H26:H35" si="1">IF(ISBLANK(D26),"",IF(G26="Dane poprawne","","Jeżeli dane wykazane w kolumnach 4-6 są poprawne proszę opisać przyczynę różnicy w stosunku do liczby przedmiotów otrzymanych."))</f>
        <v/>
      </c>
    </row>
    <row r="27" spans="1:8" ht="30" customHeight="1" x14ac:dyDescent="0.2">
      <c r="A27" s="28">
        <v>3</v>
      </c>
      <c r="B27" s="30" t="str">
        <f>Paczki!I$1</f>
        <v xml:space="preserve">Podkładka - poduszka do ćwiczeń równoważnych </v>
      </c>
      <c r="C27" s="28">
        <f>Paczki!J76</f>
        <v>10</v>
      </c>
      <c r="D27" s="23"/>
      <c r="E27" s="23"/>
      <c r="F27" s="23"/>
      <c r="G27" s="27" t="str">
        <f t="shared" si="0"/>
        <v>Wypełnij kolumny 4-6</v>
      </c>
      <c r="H27" s="40" t="str">
        <f t="shared" si="1"/>
        <v/>
      </c>
    </row>
    <row r="28" spans="1:8" ht="30" customHeight="1" x14ac:dyDescent="0.2">
      <c r="A28" s="28">
        <v>4</v>
      </c>
      <c r="B28" s="29" t="str">
        <f>Paczki!L$1</f>
        <v xml:space="preserve">Ławka do ćwiczeń </v>
      </c>
      <c r="C28" s="28">
        <f>Paczki!M76</f>
        <v>10</v>
      </c>
      <c r="D28" s="23"/>
      <c r="E28" s="23"/>
      <c r="F28" s="23"/>
      <c r="G28" s="27" t="str">
        <f t="shared" si="0"/>
        <v>Wypełnij kolumny 4-6</v>
      </c>
      <c r="H28" s="40" t="str">
        <f t="shared" si="1"/>
        <v/>
      </c>
    </row>
    <row r="29" spans="1:8" ht="30" customHeight="1" x14ac:dyDescent="0.2">
      <c r="A29" s="28">
        <v>5</v>
      </c>
      <c r="B29" s="29" t="str">
        <f>Paczki!O$1</f>
        <v xml:space="preserve">Piłki dmuchane </v>
      </c>
      <c r="C29" s="28">
        <f>Paczki!P76</f>
        <v>10</v>
      </c>
      <c r="D29" s="23"/>
      <c r="E29" s="23"/>
      <c r="F29" s="23"/>
      <c r="G29" s="27" t="str">
        <f t="shared" si="0"/>
        <v>Wypełnij kolumny 4-6</v>
      </c>
      <c r="H29" s="40" t="str">
        <f t="shared" si="1"/>
        <v/>
      </c>
    </row>
    <row r="30" spans="1:8" ht="30" customHeight="1" x14ac:dyDescent="0.2">
      <c r="A30" s="28">
        <v>6</v>
      </c>
      <c r="B30" s="29" t="str">
        <f>Paczki!R$1</f>
        <v xml:space="preserve">Szarfy </v>
      </c>
      <c r="C30" s="28">
        <f>Paczki!S76</f>
        <v>40</v>
      </c>
      <c r="D30" s="23"/>
      <c r="E30" s="23"/>
      <c r="F30" s="23"/>
      <c r="G30" s="27" t="str">
        <f t="shared" si="0"/>
        <v>Wypełnij kolumny 4-6</v>
      </c>
      <c r="H30" s="40" t="str">
        <f t="shared" si="1"/>
        <v/>
      </c>
    </row>
    <row r="31" spans="1:8" ht="30" customHeight="1" x14ac:dyDescent="0.2">
      <c r="A31" s="28">
        <v>7</v>
      </c>
      <c r="B31" s="29" t="str">
        <f>Paczki!U$1</f>
        <v xml:space="preserve">Podstawy do słupków </v>
      </c>
      <c r="C31" s="28">
        <f>Paczki!V76</f>
        <v>20</v>
      </c>
      <c r="D31" s="23"/>
      <c r="E31" s="23"/>
      <c r="F31" s="23"/>
      <c r="G31" s="27" t="str">
        <f t="shared" si="0"/>
        <v>Wypełnij kolumny 4-6</v>
      </c>
      <c r="H31" s="40" t="str">
        <f t="shared" si="1"/>
        <v/>
      </c>
    </row>
    <row r="32" spans="1:8" ht="30" customHeight="1" x14ac:dyDescent="0.2">
      <c r="A32" s="28">
        <v>8</v>
      </c>
      <c r="B32" s="29" t="str">
        <f>Paczki!X$1</f>
        <v xml:space="preserve">Słupek/kijek  </v>
      </c>
      <c r="C32" s="28">
        <f>Paczki!Y76</f>
        <v>20</v>
      </c>
      <c r="D32" s="23"/>
      <c r="E32" s="23"/>
      <c r="F32" s="23"/>
      <c r="G32" s="27" t="str">
        <f t="shared" si="0"/>
        <v>Wypełnij kolumny 4-6</v>
      </c>
      <c r="H32" s="40" t="str">
        <f t="shared" si="1"/>
        <v/>
      </c>
    </row>
    <row r="33" spans="1:8" ht="30" customHeight="1" x14ac:dyDescent="0.2">
      <c r="A33" s="28">
        <v>9</v>
      </c>
      <c r="B33" s="29" t="str">
        <f>Paczki!AA$1</f>
        <v>Hulahoop</v>
      </c>
      <c r="C33" s="28">
        <f>Paczki!AB76</f>
        <v>10</v>
      </c>
      <c r="D33" s="23"/>
      <c r="E33" s="23"/>
      <c r="F33" s="23"/>
      <c r="G33" s="27" t="str">
        <f t="shared" si="0"/>
        <v>Wypełnij kolumny 4-6</v>
      </c>
      <c r="H33" s="40" t="str">
        <f t="shared" si="1"/>
        <v/>
      </c>
    </row>
    <row r="34" spans="1:8" ht="30" customHeight="1" x14ac:dyDescent="0.2">
      <c r="A34" s="28">
        <v>10</v>
      </c>
      <c r="B34" s="29" t="str">
        <f>Paczki!AD$1</f>
        <v xml:space="preserve">Piłki dmuchane średnica 45 cm </v>
      </c>
      <c r="C34" s="28">
        <f>Paczki!AE76</f>
        <v>15</v>
      </c>
      <c r="D34" s="23"/>
      <c r="E34" s="23"/>
      <c r="F34" s="23"/>
      <c r="G34" s="27" t="str">
        <f t="shared" si="0"/>
        <v>Wypełnij kolumny 4-6</v>
      </c>
      <c r="H34" s="40" t="str">
        <f t="shared" si="1"/>
        <v/>
      </c>
    </row>
    <row r="35" spans="1:8" ht="30" customHeight="1" x14ac:dyDescent="0.2">
      <c r="A35" s="28">
        <v>11</v>
      </c>
      <c r="B35" s="29" t="str">
        <f>Paczki!AG$1</f>
        <v xml:space="preserve">Piłki dmuchane średnica 18 cm </v>
      </c>
      <c r="C35" s="28">
        <f>Paczki!AH76</f>
        <v>20</v>
      </c>
      <c r="D35" s="23"/>
      <c r="E35" s="23"/>
      <c r="F35" s="23"/>
      <c r="G35" s="27" t="str">
        <f t="shared" si="0"/>
        <v>Wypełnij kolumny 4-6</v>
      </c>
      <c r="H35" s="40" t="str">
        <f t="shared" si="1"/>
        <v/>
      </c>
    </row>
  </sheetData>
  <sheetProtection algorithmName="SHA-512" hashValue="9+XRIt7D+r2cFbocJ6jYzwQFG7jsOP6eQwsP/lEiBy2O1++IG3HURDFfcebj0f7OCWHLmTHSOaibyakdWGNEhw==" saltValue="R2x3lWr8OIS/sUypYXjteQ==" spinCount="100000" sheet="1" objects="1" scenarios="1"/>
  <mergeCells count="41">
    <mergeCell ref="E1:H1"/>
    <mergeCell ref="A2:H2"/>
    <mergeCell ref="A4:B4"/>
    <mergeCell ref="C4:D4"/>
    <mergeCell ref="E4:F4"/>
    <mergeCell ref="G4:H4"/>
    <mergeCell ref="A6:F6"/>
    <mergeCell ref="H6:H7"/>
    <mergeCell ref="B7:D7"/>
    <mergeCell ref="E7:F7"/>
    <mergeCell ref="B8:D8"/>
    <mergeCell ref="E8:F8"/>
    <mergeCell ref="B9:D9"/>
    <mergeCell ref="E9:F9"/>
    <mergeCell ref="H9:H11"/>
    <mergeCell ref="B10:D10"/>
    <mergeCell ref="E10:F10"/>
    <mergeCell ref="B11:D11"/>
    <mergeCell ref="E11:F11"/>
    <mergeCell ref="B12:D12"/>
    <mergeCell ref="E12:F12"/>
    <mergeCell ref="B13:D13"/>
    <mergeCell ref="E13:F13"/>
    <mergeCell ref="H13:H15"/>
    <mergeCell ref="B14:D14"/>
    <mergeCell ref="E14:F14"/>
    <mergeCell ref="B15:D15"/>
    <mergeCell ref="E15:F15"/>
    <mergeCell ref="A22:B22"/>
    <mergeCell ref="C22:H22"/>
    <mergeCell ref="B16:D16"/>
    <mergeCell ref="E16:F16"/>
    <mergeCell ref="B17:D17"/>
    <mergeCell ref="E17:F17"/>
    <mergeCell ref="B18:D18"/>
    <mergeCell ref="E18:F18"/>
    <mergeCell ref="H18:H20"/>
    <mergeCell ref="B19:D19"/>
    <mergeCell ref="E19:F19"/>
    <mergeCell ref="B20:D20"/>
    <mergeCell ref="E20:F20"/>
  </mergeCells>
  <dataValidations count="3">
    <dataValidation type="list" allowBlank="1" showInputMessage="1" showErrorMessage="1" sqref="H18:H20">
      <formula1>"(wybierz z listy),TAK,NIE,"</formula1>
    </dataValidation>
    <dataValidation type="list" allowBlank="1" showInputMessage="1" showErrorMessage="1" sqref="E9:G20">
      <formula1>"0,1,2,3,4,5,6,7,8,9,10,11,12,13,14,15,16,17,18,19,20,21,22,23,24,25,26,27,28,29,30,31,32,33,34,35,36,37,38,39,40,41,42,43,44,45,46,47,48,49,50"</formula1>
    </dataValidation>
    <dataValidation type="custom" allowBlank="1" showInputMessage="1" showErrorMessage="1" errorTitle="Uwaga!" error="Suma wartości w kolumnach 4, 5 oraz 6 przekracza wartość w kolumnie 3._x000a__x000a_Popraw dane aby przejść dalej!" sqref="D25:F35">
      <formula1>($D25+$E25+$F25)&lt;=$C25</formula1>
    </dataValidation>
  </dataValidations>
  <printOptions horizontalCentered="1" verticalCentered="1"/>
  <pageMargins left="0.23622047244094491" right="0.23622047244094491" top="0.74803149606299213" bottom="1.1417322834645669" header="0.31496062992125984" footer="0.31496062992125984"/>
  <pageSetup paperSize="9" scale="6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Błąd" error="Nie wybrano numeru szkoły lub wpisano błędny numer szkoły. Skorzystaj z dostępnej listy rozwijanej." promptTitle="Wybierz numer szkoły" prompt="Aby przejść do wypełnienia formularza wybierz numer szkoły z listy rozwijanej.">
          <x14:formula1>
            <xm:f>Paczki!$A$3:$A$70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4" zoomScale="85" zoomScaleNormal="85" workbookViewId="0">
      <selection activeCell="E11" sqref="E11:F11"/>
    </sheetView>
  </sheetViews>
  <sheetFormatPr defaultRowHeight="12.75" x14ac:dyDescent="0.2"/>
  <cols>
    <col min="1" max="1" width="11.5703125" style="20" bestFit="1" customWidth="1"/>
    <col min="2" max="2" width="41.140625" style="20" customWidth="1"/>
    <col min="3" max="6" width="12.7109375" style="20" customWidth="1"/>
    <col min="7" max="7" width="26.5703125" style="20" customWidth="1"/>
    <col min="8" max="8" width="53.5703125" style="15" customWidth="1"/>
    <col min="9" max="16384" width="9.140625" style="15"/>
  </cols>
  <sheetData>
    <row r="1" spans="1:8" ht="15" x14ac:dyDescent="0.25">
      <c r="E1" s="44" t="s">
        <v>112</v>
      </c>
      <c r="F1" s="44"/>
      <c r="G1" s="44"/>
      <c r="H1" s="44"/>
    </row>
    <row r="2" spans="1:8" s="39" customFormat="1" ht="20.25" x14ac:dyDescent="0.3">
      <c r="A2" s="48" t="s">
        <v>109</v>
      </c>
      <c r="B2" s="48"/>
      <c r="C2" s="48"/>
      <c r="D2" s="48"/>
      <c r="E2" s="48"/>
      <c r="F2" s="48"/>
      <c r="G2" s="48"/>
      <c r="H2" s="48"/>
    </row>
    <row r="4" spans="1:8" ht="15.75" x14ac:dyDescent="0.25">
      <c r="A4" s="51" t="s">
        <v>71</v>
      </c>
      <c r="B4" s="51"/>
      <c r="C4" s="49">
        <v>74</v>
      </c>
      <c r="D4" s="50"/>
      <c r="E4" s="41" t="s">
        <v>93</v>
      </c>
      <c r="F4" s="42"/>
      <c r="G4" s="42" t="str">
        <f>VLOOKUP(C4,Paczki!A3:B70,2,)</f>
        <v>ul. Trybunalska 17</v>
      </c>
      <c r="H4" s="43"/>
    </row>
    <row r="5" spans="1:8" ht="7.5" customHeight="1" x14ac:dyDescent="0.2">
      <c r="A5" s="25"/>
      <c r="B5" s="25"/>
      <c r="C5" s="25"/>
      <c r="D5" s="25"/>
      <c r="E5" s="25"/>
      <c r="F5" s="25"/>
      <c r="G5" s="25"/>
    </row>
    <row r="6" spans="1:8" ht="30" customHeight="1" x14ac:dyDescent="0.2">
      <c r="A6" s="45" t="s">
        <v>110</v>
      </c>
      <c r="B6" s="45"/>
      <c r="C6" s="45"/>
      <c r="D6" s="45"/>
      <c r="E6" s="45"/>
      <c r="F6" s="45"/>
      <c r="G6" s="36"/>
      <c r="H6" s="45" t="s">
        <v>105</v>
      </c>
    </row>
    <row r="7" spans="1:8" ht="23.25" customHeight="1" x14ac:dyDescent="0.2">
      <c r="A7" s="26" t="s">
        <v>94</v>
      </c>
      <c r="B7" s="68" t="s">
        <v>95</v>
      </c>
      <c r="C7" s="69"/>
      <c r="D7" s="70"/>
      <c r="E7" s="64" t="s">
        <v>103</v>
      </c>
      <c r="F7" s="65"/>
      <c r="G7" s="33"/>
      <c r="H7" s="45"/>
    </row>
    <row r="8" spans="1:8" x14ac:dyDescent="0.2">
      <c r="A8" s="16">
        <v>1</v>
      </c>
      <c r="B8" s="71">
        <v>2</v>
      </c>
      <c r="C8" s="72"/>
      <c r="D8" s="73"/>
      <c r="E8" s="66">
        <v>3</v>
      </c>
      <c r="F8" s="67"/>
      <c r="G8" s="34"/>
      <c r="H8" s="37" t="s">
        <v>111</v>
      </c>
    </row>
    <row r="9" spans="1:8" x14ac:dyDescent="0.2">
      <c r="A9" s="16">
        <v>1</v>
      </c>
      <c r="B9" s="61" t="s">
        <v>91</v>
      </c>
      <c r="C9" s="62"/>
      <c r="D9" s="63"/>
      <c r="E9" s="52"/>
      <c r="F9" s="53"/>
      <c r="G9" s="35"/>
      <c r="H9" s="79"/>
    </row>
    <row r="10" spans="1:8" x14ac:dyDescent="0.2">
      <c r="A10" s="16">
        <v>2</v>
      </c>
      <c r="B10" s="58" t="s">
        <v>74</v>
      </c>
      <c r="C10" s="59"/>
      <c r="D10" s="60"/>
      <c r="E10" s="52"/>
      <c r="F10" s="53"/>
      <c r="G10" s="35"/>
      <c r="H10" s="46"/>
    </row>
    <row r="11" spans="1:8" x14ac:dyDescent="0.2">
      <c r="A11" s="16">
        <v>3</v>
      </c>
      <c r="B11" s="58" t="s">
        <v>90</v>
      </c>
      <c r="C11" s="59"/>
      <c r="D11" s="60"/>
      <c r="E11" s="52"/>
      <c r="F11" s="53"/>
      <c r="G11" s="35"/>
      <c r="H11" s="47"/>
    </row>
    <row r="12" spans="1:8" x14ac:dyDescent="0.2">
      <c r="A12" s="16">
        <v>4</v>
      </c>
      <c r="B12" s="58" t="s">
        <v>76</v>
      </c>
      <c r="C12" s="59"/>
      <c r="D12" s="60"/>
      <c r="E12" s="52"/>
      <c r="F12" s="53"/>
      <c r="G12" s="35"/>
      <c r="H12" s="38" t="s">
        <v>104</v>
      </c>
    </row>
    <row r="13" spans="1:8" x14ac:dyDescent="0.2">
      <c r="A13" s="16">
        <v>5</v>
      </c>
      <c r="B13" s="61" t="s">
        <v>77</v>
      </c>
      <c r="C13" s="62"/>
      <c r="D13" s="63"/>
      <c r="E13" s="52"/>
      <c r="F13" s="53"/>
      <c r="G13" s="35"/>
      <c r="H13" s="54"/>
    </row>
    <row r="14" spans="1:8" x14ac:dyDescent="0.2">
      <c r="A14" s="16">
        <v>6</v>
      </c>
      <c r="B14" s="58" t="s">
        <v>97</v>
      </c>
      <c r="C14" s="59"/>
      <c r="D14" s="60"/>
      <c r="E14" s="52"/>
      <c r="F14" s="53"/>
      <c r="G14" s="35"/>
      <c r="H14" s="54"/>
    </row>
    <row r="15" spans="1:8" x14ac:dyDescent="0.2">
      <c r="A15" s="16">
        <v>7</v>
      </c>
      <c r="B15" s="58" t="s">
        <v>84</v>
      </c>
      <c r="C15" s="59"/>
      <c r="D15" s="60"/>
      <c r="E15" s="52"/>
      <c r="F15" s="53"/>
      <c r="G15" s="35"/>
      <c r="H15" s="55"/>
    </row>
    <row r="16" spans="1:8" x14ac:dyDescent="0.2">
      <c r="A16" s="16">
        <v>8</v>
      </c>
      <c r="B16" s="58" t="s">
        <v>92</v>
      </c>
      <c r="C16" s="59"/>
      <c r="D16" s="60"/>
      <c r="E16" s="52"/>
      <c r="F16" s="53"/>
      <c r="G16" s="35"/>
    </row>
    <row r="17" spans="1:8" x14ac:dyDescent="0.2">
      <c r="A17" s="16">
        <v>9</v>
      </c>
      <c r="B17" s="58" t="s">
        <v>79</v>
      </c>
      <c r="C17" s="59"/>
      <c r="D17" s="60"/>
      <c r="E17" s="52"/>
      <c r="F17" s="53"/>
      <c r="G17" s="35"/>
      <c r="H17" s="38" t="s">
        <v>108</v>
      </c>
    </row>
    <row r="18" spans="1:8" x14ac:dyDescent="0.2">
      <c r="A18" s="16">
        <v>10</v>
      </c>
      <c r="B18" s="58" t="s">
        <v>80</v>
      </c>
      <c r="C18" s="59"/>
      <c r="D18" s="60"/>
      <c r="E18" s="52"/>
      <c r="F18" s="53"/>
      <c r="G18" s="35"/>
      <c r="H18" s="56" t="s">
        <v>113</v>
      </c>
    </row>
    <row r="19" spans="1:8" x14ac:dyDescent="0.2">
      <c r="A19" s="16">
        <v>11</v>
      </c>
      <c r="B19" s="58" t="s">
        <v>81</v>
      </c>
      <c r="C19" s="59"/>
      <c r="D19" s="60"/>
      <c r="E19" s="52"/>
      <c r="F19" s="53"/>
      <c r="G19" s="35"/>
      <c r="H19" s="56"/>
    </row>
    <row r="20" spans="1:8" x14ac:dyDescent="0.2">
      <c r="A20" s="16">
        <v>12</v>
      </c>
      <c r="B20" s="58" t="s">
        <v>101</v>
      </c>
      <c r="C20" s="59"/>
      <c r="D20" s="60"/>
      <c r="E20" s="52"/>
      <c r="F20" s="53"/>
      <c r="G20" s="35"/>
      <c r="H20" s="57"/>
    </row>
    <row r="22" spans="1:8" x14ac:dyDescent="0.2">
      <c r="A22" s="74" t="s">
        <v>106</v>
      </c>
      <c r="B22" s="75"/>
      <c r="C22" s="76">
        <v>2012</v>
      </c>
      <c r="D22" s="76"/>
      <c r="E22" s="76"/>
      <c r="F22" s="76"/>
      <c r="G22" s="76"/>
      <c r="H22" s="76"/>
    </row>
    <row r="23" spans="1:8" ht="45" x14ac:dyDescent="0.2">
      <c r="A23" s="16" t="s">
        <v>94</v>
      </c>
      <c r="B23" s="16" t="s">
        <v>95</v>
      </c>
      <c r="C23" s="17" t="s">
        <v>96</v>
      </c>
      <c r="D23" s="17" t="s">
        <v>102</v>
      </c>
      <c r="E23" s="17" t="s">
        <v>99</v>
      </c>
      <c r="F23" s="17" t="s">
        <v>100</v>
      </c>
      <c r="G23" s="17" t="s">
        <v>98</v>
      </c>
      <c r="H23" s="17" t="s">
        <v>107</v>
      </c>
    </row>
    <row r="24" spans="1:8" x14ac:dyDescent="0.2">
      <c r="A24" s="18">
        <v>1</v>
      </c>
      <c r="B24" s="18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</row>
    <row r="25" spans="1:8" ht="30" customHeight="1" x14ac:dyDescent="0.2">
      <c r="A25" s="28">
        <v>1</v>
      </c>
      <c r="B25" s="29" t="str">
        <f>Paczki!C$1</f>
        <v>Materac zwijany - mata jednowarstwowa</v>
      </c>
      <c r="C25" s="28">
        <f>Paczki!E76</f>
        <v>0</v>
      </c>
      <c r="D25" s="23"/>
      <c r="E25" s="23"/>
      <c r="F25" s="23"/>
      <c r="G25" s="27" t="str">
        <f>IF(ISBLANK(D25),"Wypełnij kolumny 4-6",IF(SUM(D25:F25)&lt;&gt;C25,"Błędne wartości! Popraw dane","Dane poprawne"))</f>
        <v>Wypełnij kolumny 4-6</v>
      </c>
      <c r="H25" s="40" t="str">
        <f>IF(ISBLANK(D25),"",IF(G25="Dane poprawne","","Jeżeli dane wykazane w kolumnach 4-6 są poprawne proszę opisać przyczynę różnicy w stosunku do liczby przedmiotów otrzymanych."))</f>
        <v/>
      </c>
    </row>
    <row r="26" spans="1:8" ht="30" customHeight="1" x14ac:dyDescent="0.2">
      <c r="A26" s="28">
        <v>2</v>
      </c>
      <c r="B26" s="29" t="str">
        <f>Paczki!F$1</f>
        <v xml:space="preserve">Taśmy ekspandery </v>
      </c>
      <c r="C26" s="28">
        <f>Paczki!H76</f>
        <v>0</v>
      </c>
      <c r="D26" s="23"/>
      <c r="E26" s="23"/>
      <c r="F26" s="23"/>
      <c r="G26" s="27" t="str">
        <f t="shared" ref="G26:G34" si="0">IF(ISBLANK(D26),"Wypełnij kolumny 4-6",IF(SUM(D26:F26)&lt;&gt;C26,"Błędne wartości! Popraw dane","Dane poprawne"))</f>
        <v>Wypełnij kolumny 4-6</v>
      </c>
      <c r="H26" s="40" t="str">
        <f t="shared" ref="H26:H34" si="1">IF(ISBLANK(D26),"",IF(G26="Dane poprawne","","Jeżeli dane wykazane w kolumnach 4-6 są poprawne proszę opisać przyczynę różnicy w stosunku do liczby przedmiotów otrzymanych."))</f>
        <v/>
      </c>
    </row>
    <row r="27" spans="1:8" ht="30" customHeight="1" x14ac:dyDescent="0.2">
      <c r="A27" s="28">
        <v>3</v>
      </c>
      <c r="B27" s="30" t="str">
        <f>Paczki!I$1</f>
        <v xml:space="preserve">Podkładka - poduszka do ćwiczeń równoważnych </v>
      </c>
      <c r="C27" s="28">
        <f>Paczki!K76</f>
        <v>0</v>
      </c>
      <c r="D27" s="23"/>
      <c r="E27" s="23"/>
      <c r="F27" s="23"/>
      <c r="G27" s="27" t="str">
        <f t="shared" si="0"/>
        <v>Wypełnij kolumny 4-6</v>
      </c>
      <c r="H27" s="40" t="str">
        <f t="shared" si="1"/>
        <v/>
      </c>
    </row>
    <row r="28" spans="1:8" ht="30" customHeight="1" x14ac:dyDescent="0.2">
      <c r="A28" s="28">
        <v>4</v>
      </c>
      <c r="B28" s="29" t="str">
        <f>Paczki!L$1</f>
        <v xml:space="preserve">Ławka do ćwiczeń </v>
      </c>
      <c r="C28" s="28">
        <f>Paczki!N76</f>
        <v>0</v>
      </c>
      <c r="D28" s="23"/>
      <c r="E28" s="23"/>
      <c r="F28" s="23"/>
      <c r="G28" s="27" t="str">
        <f t="shared" si="0"/>
        <v>Wypełnij kolumny 4-6</v>
      </c>
      <c r="H28" s="40" t="str">
        <f t="shared" si="1"/>
        <v/>
      </c>
    </row>
    <row r="29" spans="1:8" ht="30" customHeight="1" x14ac:dyDescent="0.2">
      <c r="A29" s="28">
        <v>5</v>
      </c>
      <c r="B29" s="29" t="str">
        <f>Paczki!O$1</f>
        <v xml:space="preserve">Piłki dmuchane </v>
      </c>
      <c r="C29" s="28">
        <f>Paczki!Q76</f>
        <v>0</v>
      </c>
      <c r="D29" s="23"/>
      <c r="E29" s="23"/>
      <c r="F29" s="23"/>
      <c r="G29" s="27" t="str">
        <f t="shared" si="0"/>
        <v>Wypełnij kolumny 4-6</v>
      </c>
      <c r="H29" s="40" t="str">
        <f t="shared" si="1"/>
        <v/>
      </c>
    </row>
    <row r="30" spans="1:8" ht="30" customHeight="1" x14ac:dyDescent="0.2">
      <c r="A30" s="28">
        <v>6</v>
      </c>
      <c r="B30" s="29" t="str">
        <f>Paczki!R$1</f>
        <v xml:space="preserve">Szarfy </v>
      </c>
      <c r="C30" s="28">
        <f>Paczki!T76</f>
        <v>0</v>
      </c>
      <c r="D30" s="23"/>
      <c r="E30" s="23"/>
      <c r="F30" s="23"/>
      <c r="G30" s="27" t="str">
        <f t="shared" si="0"/>
        <v>Wypełnij kolumny 4-6</v>
      </c>
      <c r="H30" s="40" t="str">
        <f t="shared" si="1"/>
        <v/>
      </c>
    </row>
    <row r="31" spans="1:8" ht="30" customHeight="1" x14ac:dyDescent="0.2">
      <c r="A31" s="28">
        <v>7</v>
      </c>
      <c r="B31" s="29" t="str">
        <f>Paczki!U$1</f>
        <v xml:space="preserve">Podstawy do słupków </v>
      </c>
      <c r="C31" s="28">
        <f>Paczki!W76</f>
        <v>0</v>
      </c>
      <c r="D31" s="23"/>
      <c r="E31" s="23"/>
      <c r="F31" s="23"/>
      <c r="G31" s="27" t="str">
        <f t="shared" si="0"/>
        <v>Wypełnij kolumny 4-6</v>
      </c>
      <c r="H31" s="40" t="str">
        <f t="shared" si="1"/>
        <v/>
      </c>
    </row>
    <row r="32" spans="1:8" ht="30" customHeight="1" x14ac:dyDescent="0.2">
      <c r="A32" s="28">
        <v>8</v>
      </c>
      <c r="B32" s="29" t="str">
        <f>Paczki!X$1</f>
        <v xml:space="preserve">Słupek/kijek  </v>
      </c>
      <c r="C32" s="28">
        <f>Paczki!Z76</f>
        <v>0</v>
      </c>
      <c r="D32" s="23"/>
      <c r="E32" s="23"/>
      <c r="F32" s="23"/>
      <c r="G32" s="27" t="str">
        <f t="shared" si="0"/>
        <v>Wypełnij kolumny 4-6</v>
      </c>
      <c r="H32" s="40" t="str">
        <f t="shared" si="1"/>
        <v/>
      </c>
    </row>
    <row r="33" spans="1:8" ht="30" customHeight="1" x14ac:dyDescent="0.2">
      <c r="A33" s="28">
        <v>9</v>
      </c>
      <c r="B33" s="29" t="str">
        <f>Paczki!AA$1</f>
        <v>Hulahoop</v>
      </c>
      <c r="C33" s="28">
        <f>Paczki!AC76</f>
        <v>0</v>
      </c>
      <c r="D33" s="23"/>
      <c r="E33" s="23"/>
      <c r="F33" s="23"/>
      <c r="G33" s="27" t="str">
        <f t="shared" si="0"/>
        <v>Wypełnij kolumny 4-6</v>
      </c>
      <c r="H33" s="40" t="str">
        <f t="shared" si="1"/>
        <v/>
      </c>
    </row>
    <row r="34" spans="1:8" ht="30" customHeight="1" x14ac:dyDescent="0.2">
      <c r="A34" s="28">
        <v>10</v>
      </c>
      <c r="B34" s="29" t="str">
        <f>Paczki!AD$1</f>
        <v xml:space="preserve">Piłki dmuchane średnica 45 cm </v>
      </c>
      <c r="C34" s="28">
        <f>Paczki!AF76</f>
        <v>0</v>
      </c>
      <c r="D34" s="23"/>
      <c r="E34" s="23"/>
      <c r="F34" s="23"/>
      <c r="G34" s="27" t="str">
        <f t="shared" si="0"/>
        <v>Wypełnij kolumny 4-6</v>
      </c>
      <c r="H34" s="40" t="str">
        <f t="shared" si="1"/>
        <v/>
      </c>
    </row>
  </sheetData>
  <sheetProtection algorithmName="SHA-512" hashValue="aK7JFDKsLdCZy0NezrzsuxrKblEPgg6TgVlsOOPL9Q/rnWcwd6dLG5ynxl0L0ZNH6AnNzCUlRuQlK8nU3IAb0g==" saltValue="Bc1o5vTVcDz1OJQuOaXAIQ==" spinCount="100000" sheet="1" objects="1" scenarios="1"/>
  <mergeCells count="41">
    <mergeCell ref="E1:H1"/>
    <mergeCell ref="A2:H2"/>
    <mergeCell ref="A4:B4"/>
    <mergeCell ref="C4:D4"/>
    <mergeCell ref="E4:F4"/>
    <mergeCell ref="G4:H4"/>
    <mergeCell ref="A6:F6"/>
    <mergeCell ref="H6:H7"/>
    <mergeCell ref="B7:D7"/>
    <mergeCell ref="E7:F7"/>
    <mergeCell ref="B8:D8"/>
    <mergeCell ref="E8:F8"/>
    <mergeCell ref="B9:D9"/>
    <mergeCell ref="E9:F9"/>
    <mergeCell ref="H9:H11"/>
    <mergeCell ref="B10:D10"/>
    <mergeCell ref="E10:F10"/>
    <mergeCell ref="B11:D11"/>
    <mergeCell ref="E11:F11"/>
    <mergeCell ref="B12:D12"/>
    <mergeCell ref="E12:F12"/>
    <mergeCell ref="B13:D13"/>
    <mergeCell ref="E13:F13"/>
    <mergeCell ref="H13:H15"/>
    <mergeCell ref="B14:D14"/>
    <mergeCell ref="E14:F14"/>
    <mergeCell ref="B15:D15"/>
    <mergeCell ref="E15:F15"/>
    <mergeCell ref="A22:B22"/>
    <mergeCell ref="C22:H22"/>
    <mergeCell ref="B16:D16"/>
    <mergeCell ref="E16:F16"/>
    <mergeCell ref="B17:D17"/>
    <mergeCell ref="E17:F17"/>
    <mergeCell ref="B18:D18"/>
    <mergeCell ref="E18:F18"/>
    <mergeCell ref="H18:H20"/>
    <mergeCell ref="B19:D19"/>
    <mergeCell ref="E19:F19"/>
    <mergeCell ref="B20:D20"/>
    <mergeCell ref="E20:F20"/>
  </mergeCells>
  <dataValidations count="3">
    <dataValidation type="list" allowBlank="1" showInputMessage="1" showErrorMessage="1" sqref="E9:G20">
      <formula1>"0,1,2,3,4,5,6,7,8,9,10,11,12,13,14,15,16,17,18,19,20,21,22,23,24,25,26,27,28,29,30,31,32,33,34,35,36,37,38,39,40,41,42,43,44,45,46,47,48,49,50"</formula1>
    </dataValidation>
    <dataValidation type="list" allowBlank="1" showInputMessage="1" showErrorMessage="1" sqref="H18:H20">
      <formula1>"(wybierz z listy),TAK,NIE,"</formula1>
    </dataValidation>
    <dataValidation type="custom" allowBlank="1" showInputMessage="1" showErrorMessage="1" errorTitle="Uwaga!" error="Suma wartości w kolumnach 4, 5 oraz 6 przekracza wartość w kolumnie 3._x000a__x000a_Popraw dane aby przejść dalej!" sqref="D25:F34">
      <formula1>($D25+$E25+$F25)&lt;=$C25</formula1>
    </dataValidation>
  </dataValidations>
  <printOptions horizontalCentered="1" verticalCentered="1"/>
  <pageMargins left="0.23622047244094491" right="0.23622047244094491" top="0.74803149606299213" bottom="1.1417322834645669" header="0.31496062992125984" footer="0.31496062992125984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L232"/>
  <sheetViews>
    <sheetView view="pageBreakPreview" topLeftCell="A66" zoomScale="70" zoomScaleNormal="100" zoomScaleSheetLayoutView="70" workbookViewId="0">
      <selection activeCell="A77" sqref="A77"/>
    </sheetView>
  </sheetViews>
  <sheetFormatPr defaultRowHeight="12.75" x14ac:dyDescent="0.2"/>
  <cols>
    <col min="1" max="1" width="26.28515625" style="1" bestFit="1" customWidth="1"/>
    <col min="2" max="2" width="27.85546875" style="1" bestFit="1" customWidth="1"/>
    <col min="3" max="6" width="11.85546875" style="1" customWidth="1"/>
    <col min="7" max="34" width="11.85546875" style="2" customWidth="1"/>
    <col min="35" max="37" width="8.7109375" style="2" customWidth="1"/>
    <col min="38" max="16384" width="9.140625" style="2"/>
  </cols>
  <sheetData>
    <row r="1" spans="1:38" ht="25.5" x14ac:dyDescent="0.2">
      <c r="A1" s="82" t="s">
        <v>3</v>
      </c>
      <c r="B1" s="82"/>
      <c r="C1" s="81" t="s">
        <v>91</v>
      </c>
      <c r="D1" s="80"/>
      <c r="E1" s="80"/>
      <c r="F1" s="81" t="s">
        <v>74</v>
      </c>
      <c r="G1" s="80"/>
      <c r="H1" s="80"/>
      <c r="I1" s="81" t="s">
        <v>90</v>
      </c>
      <c r="J1" s="80"/>
      <c r="K1" s="80"/>
      <c r="L1" s="81" t="s">
        <v>76</v>
      </c>
      <c r="M1" s="80"/>
      <c r="N1" s="80"/>
      <c r="O1" s="80" t="s">
        <v>77</v>
      </c>
      <c r="P1" s="80"/>
      <c r="Q1" s="80"/>
      <c r="R1" s="80" t="s">
        <v>97</v>
      </c>
      <c r="S1" s="80"/>
      <c r="T1" s="80"/>
      <c r="U1" s="80" t="s">
        <v>84</v>
      </c>
      <c r="V1" s="80"/>
      <c r="W1" s="80"/>
      <c r="X1" s="80" t="s">
        <v>92</v>
      </c>
      <c r="Y1" s="80"/>
      <c r="Z1" s="80"/>
      <c r="AA1" s="80" t="s">
        <v>79</v>
      </c>
      <c r="AB1" s="80"/>
      <c r="AC1" s="80"/>
      <c r="AD1" s="80" t="s">
        <v>80</v>
      </c>
      <c r="AE1" s="80"/>
      <c r="AF1" s="80"/>
      <c r="AG1" s="80" t="s">
        <v>81</v>
      </c>
      <c r="AH1" s="80"/>
      <c r="AI1" s="2" t="s">
        <v>101</v>
      </c>
    </row>
    <row r="2" spans="1:38" s="4" customFormat="1" ht="25.5" x14ac:dyDescent="0.2">
      <c r="A2" s="3" t="s">
        <v>71</v>
      </c>
      <c r="B2" s="3" t="s">
        <v>72</v>
      </c>
      <c r="C2" s="4">
        <v>2010</v>
      </c>
      <c r="D2" s="4">
        <v>2011</v>
      </c>
      <c r="E2" s="3">
        <v>2012</v>
      </c>
      <c r="F2" s="3">
        <v>2010</v>
      </c>
      <c r="G2" s="3">
        <v>2011</v>
      </c>
      <c r="H2" s="3">
        <v>2012</v>
      </c>
      <c r="I2" s="3">
        <v>2010</v>
      </c>
      <c r="J2" s="3">
        <v>2011</v>
      </c>
      <c r="K2" s="3">
        <v>2012</v>
      </c>
      <c r="L2" s="3">
        <v>2010</v>
      </c>
      <c r="M2" s="3">
        <v>2011</v>
      </c>
      <c r="N2" s="3">
        <v>2012</v>
      </c>
      <c r="O2" s="3">
        <v>2010</v>
      </c>
      <c r="P2" s="3">
        <v>2011</v>
      </c>
      <c r="Q2" s="3">
        <v>2012</v>
      </c>
      <c r="R2" s="3">
        <v>2010</v>
      </c>
      <c r="S2" s="3">
        <v>2011</v>
      </c>
      <c r="T2" s="3">
        <v>2012</v>
      </c>
      <c r="U2" s="3">
        <v>2010</v>
      </c>
      <c r="V2" s="3">
        <v>2011</v>
      </c>
      <c r="W2" s="3">
        <v>2012</v>
      </c>
      <c r="X2" s="3">
        <v>2010</v>
      </c>
      <c r="Y2" s="3">
        <v>2011</v>
      </c>
      <c r="Z2" s="3">
        <v>2012</v>
      </c>
      <c r="AA2" s="3">
        <v>2010</v>
      </c>
      <c r="AB2" s="3">
        <v>2011</v>
      </c>
      <c r="AC2" s="3">
        <v>2012</v>
      </c>
      <c r="AD2" s="3">
        <v>2010</v>
      </c>
      <c r="AE2" s="3">
        <v>2011</v>
      </c>
      <c r="AF2" s="3">
        <v>2012</v>
      </c>
      <c r="AG2" s="3">
        <v>2010</v>
      </c>
      <c r="AH2" s="3">
        <v>2011</v>
      </c>
      <c r="AI2" s="3">
        <v>2010</v>
      </c>
      <c r="AJ2" s="3"/>
      <c r="AK2" s="3"/>
      <c r="AL2" s="4">
        <v>2010</v>
      </c>
    </row>
    <row r="3" spans="1:38" s="6" customFormat="1" x14ac:dyDescent="0.2">
      <c r="A3" s="3">
        <v>3</v>
      </c>
      <c r="B3" s="5" t="s">
        <v>4</v>
      </c>
      <c r="C3" s="1">
        <v>15</v>
      </c>
      <c r="D3" s="1">
        <v>10</v>
      </c>
      <c r="E3" s="1"/>
      <c r="F3" s="1">
        <v>20</v>
      </c>
      <c r="G3" s="1">
        <v>20</v>
      </c>
      <c r="H3" s="1"/>
      <c r="I3" s="1">
        <v>12</v>
      </c>
      <c r="J3" s="1">
        <v>10</v>
      </c>
      <c r="K3" s="1"/>
      <c r="L3" s="1">
        <v>1</v>
      </c>
      <c r="M3" s="1">
        <v>10</v>
      </c>
      <c r="N3" s="1"/>
      <c r="O3" s="1">
        <v>4</v>
      </c>
      <c r="P3" s="1">
        <v>10</v>
      </c>
      <c r="Q3" s="1"/>
      <c r="R3" s="1">
        <v>20</v>
      </c>
      <c r="S3" s="1">
        <v>40</v>
      </c>
      <c r="T3" s="1"/>
      <c r="U3" s="1">
        <v>0</v>
      </c>
      <c r="V3" s="1">
        <v>20</v>
      </c>
      <c r="W3" s="1"/>
      <c r="X3" s="1">
        <v>12</v>
      </c>
      <c r="Y3" s="1">
        <v>20</v>
      </c>
      <c r="Z3" s="1"/>
      <c r="AA3" s="1">
        <v>30</v>
      </c>
      <c r="AB3" s="1">
        <v>10</v>
      </c>
      <c r="AC3" s="1"/>
      <c r="AD3" s="1">
        <v>4</v>
      </c>
      <c r="AE3" s="1">
        <v>15</v>
      </c>
      <c r="AF3" s="1"/>
      <c r="AG3" s="1">
        <v>12</v>
      </c>
      <c r="AH3" s="1">
        <v>20</v>
      </c>
      <c r="AI3" s="1">
        <v>1</v>
      </c>
      <c r="AJ3" s="1"/>
      <c r="AK3" s="1"/>
    </row>
    <row r="4" spans="1:38" x14ac:dyDescent="0.2">
      <c r="A4" s="3">
        <v>4</v>
      </c>
      <c r="B4" s="5" t="s">
        <v>5</v>
      </c>
      <c r="C4" s="1">
        <v>15</v>
      </c>
      <c r="D4" s="1">
        <v>20</v>
      </c>
      <c r="F4" s="1">
        <v>20</v>
      </c>
      <c r="G4" s="1">
        <v>25</v>
      </c>
      <c r="H4" s="1"/>
      <c r="I4" s="1">
        <v>12</v>
      </c>
      <c r="J4" s="1">
        <v>20</v>
      </c>
      <c r="K4" s="1"/>
      <c r="L4" s="1">
        <v>1</v>
      </c>
      <c r="M4" s="1">
        <v>5</v>
      </c>
      <c r="N4" s="1"/>
      <c r="O4" s="1">
        <v>4</v>
      </c>
      <c r="P4" s="1">
        <v>10</v>
      </c>
      <c r="Q4" s="1"/>
      <c r="R4" s="1">
        <v>20</v>
      </c>
      <c r="S4" s="1">
        <v>30</v>
      </c>
      <c r="T4" s="1"/>
      <c r="U4" s="1">
        <v>0</v>
      </c>
      <c r="V4" s="1">
        <v>20</v>
      </c>
      <c r="W4" s="1"/>
      <c r="X4" s="1">
        <v>12</v>
      </c>
      <c r="Y4" s="1">
        <v>20</v>
      </c>
      <c r="Z4" s="1"/>
      <c r="AA4" s="1">
        <v>30</v>
      </c>
      <c r="AB4" s="1">
        <v>30</v>
      </c>
      <c r="AC4" s="1"/>
      <c r="AD4" s="1">
        <v>4</v>
      </c>
      <c r="AE4" s="1">
        <v>20</v>
      </c>
      <c r="AF4" s="1"/>
      <c r="AG4" s="1">
        <v>12</v>
      </c>
      <c r="AH4" s="1">
        <v>30</v>
      </c>
      <c r="AI4" s="1">
        <v>1</v>
      </c>
      <c r="AJ4" s="1"/>
      <c r="AK4" s="1"/>
    </row>
    <row r="5" spans="1:38" x14ac:dyDescent="0.2">
      <c r="A5" s="3">
        <v>5</v>
      </c>
      <c r="B5" s="5" t="s">
        <v>6</v>
      </c>
      <c r="C5" s="1">
        <v>15</v>
      </c>
      <c r="D5" s="1">
        <v>5</v>
      </c>
      <c r="F5" s="1">
        <v>20</v>
      </c>
      <c r="G5" s="1">
        <v>10</v>
      </c>
      <c r="H5" s="1"/>
      <c r="I5" s="1">
        <v>12</v>
      </c>
      <c r="J5" s="1">
        <v>10</v>
      </c>
      <c r="K5" s="1"/>
      <c r="L5" s="1">
        <v>1</v>
      </c>
      <c r="M5" s="1">
        <v>5</v>
      </c>
      <c r="N5" s="1"/>
      <c r="O5" s="1">
        <v>4</v>
      </c>
      <c r="P5" s="1">
        <v>10</v>
      </c>
      <c r="Q5" s="1"/>
      <c r="R5" s="1">
        <v>20</v>
      </c>
      <c r="S5" s="1">
        <v>30</v>
      </c>
      <c r="T5" s="1"/>
      <c r="U5" s="1">
        <v>0</v>
      </c>
      <c r="V5" s="1">
        <v>30</v>
      </c>
      <c r="W5" s="1"/>
      <c r="X5" s="1">
        <v>12</v>
      </c>
      <c r="Y5" s="1">
        <v>30</v>
      </c>
      <c r="Z5" s="1"/>
      <c r="AA5" s="1">
        <v>30</v>
      </c>
      <c r="AB5" s="1">
        <v>30</v>
      </c>
      <c r="AC5" s="1"/>
      <c r="AD5" s="1">
        <v>4</v>
      </c>
      <c r="AE5" s="1">
        <v>10</v>
      </c>
      <c r="AF5" s="1"/>
      <c r="AG5" s="1">
        <v>12</v>
      </c>
      <c r="AH5" s="1">
        <v>30</v>
      </c>
      <c r="AI5" s="1">
        <v>1</v>
      </c>
      <c r="AJ5" s="1"/>
      <c r="AK5" s="1"/>
    </row>
    <row r="6" spans="1:38" x14ac:dyDescent="0.2">
      <c r="A6" s="3">
        <v>6</v>
      </c>
      <c r="B6" s="5" t="s">
        <v>7</v>
      </c>
      <c r="C6" s="1">
        <v>15</v>
      </c>
      <c r="D6" s="1">
        <v>10</v>
      </c>
      <c r="F6" s="1">
        <v>20</v>
      </c>
      <c r="G6" s="1">
        <v>36</v>
      </c>
      <c r="H6" s="1"/>
      <c r="I6" s="1">
        <v>12</v>
      </c>
      <c r="J6" s="1">
        <v>12</v>
      </c>
      <c r="K6" s="1"/>
      <c r="L6" s="1">
        <v>1</v>
      </c>
      <c r="M6" s="1">
        <v>1</v>
      </c>
      <c r="N6" s="1"/>
      <c r="O6" s="1">
        <v>4</v>
      </c>
      <c r="P6" s="1">
        <v>6</v>
      </c>
      <c r="Q6" s="1"/>
      <c r="R6" s="1">
        <v>20</v>
      </c>
      <c r="S6" s="1">
        <v>40</v>
      </c>
      <c r="T6" s="1"/>
      <c r="U6" s="1">
        <v>0</v>
      </c>
      <c r="V6" s="1">
        <v>0</v>
      </c>
      <c r="W6" s="1"/>
      <c r="X6" s="1">
        <v>12</v>
      </c>
      <c r="Y6" s="1">
        <v>0</v>
      </c>
      <c r="Z6" s="1"/>
      <c r="AA6" s="1">
        <v>30</v>
      </c>
      <c r="AB6" s="1">
        <v>0</v>
      </c>
      <c r="AC6" s="1"/>
      <c r="AD6" s="1">
        <v>4</v>
      </c>
      <c r="AE6" s="1">
        <v>4</v>
      </c>
      <c r="AF6" s="1"/>
      <c r="AG6" s="1">
        <v>12</v>
      </c>
      <c r="AH6" s="1">
        <v>12</v>
      </c>
      <c r="AI6" s="1">
        <v>1</v>
      </c>
      <c r="AJ6" s="1"/>
      <c r="AK6" s="1"/>
    </row>
    <row r="7" spans="1:38" x14ac:dyDescent="0.2">
      <c r="A7" s="3">
        <v>7</v>
      </c>
      <c r="B7" s="5" t="s">
        <v>8</v>
      </c>
      <c r="C7" s="1">
        <v>15</v>
      </c>
      <c r="D7" s="1">
        <v>20</v>
      </c>
      <c r="F7" s="1">
        <v>20</v>
      </c>
      <c r="G7" s="1">
        <v>15</v>
      </c>
      <c r="H7" s="1"/>
      <c r="I7" s="1">
        <v>12</v>
      </c>
      <c r="J7" s="1">
        <v>15</v>
      </c>
      <c r="K7" s="1"/>
      <c r="L7" s="1">
        <v>1</v>
      </c>
      <c r="M7" s="1">
        <v>3</v>
      </c>
      <c r="N7" s="1"/>
      <c r="O7" s="1">
        <v>4</v>
      </c>
      <c r="P7" s="1">
        <v>5</v>
      </c>
      <c r="Q7" s="1"/>
      <c r="R7" s="1">
        <v>20</v>
      </c>
      <c r="S7" s="1">
        <v>30</v>
      </c>
      <c r="T7" s="1"/>
      <c r="U7" s="1">
        <v>0</v>
      </c>
      <c r="V7" s="1">
        <v>20</v>
      </c>
      <c r="W7" s="1"/>
      <c r="X7" s="1">
        <v>12</v>
      </c>
      <c r="Y7" s="1">
        <v>20</v>
      </c>
      <c r="Z7" s="1"/>
      <c r="AA7" s="1">
        <v>30</v>
      </c>
      <c r="AB7" s="1">
        <v>20</v>
      </c>
      <c r="AC7" s="1"/>
      <c r="AD7" s="1">
        <v>4</v>
      </c>
      <c r="AE7" s="1">
        <v>3</v>
      </c>
      <c r="AF7" s="1"/>
      <c r="AG7" s="1">
        <v>12</v>
      </c>
      <c r="AH7" s="1">
        <v>30</v>
      </c>
      <c r="AI7" s="1">
        <v>1</v>
      </c>
      <c r="AJ7" s="1"/>
      <c r="AK7" s="1"/>
    </row>
    <row r="8" spans="1:38" x14ac:dyDescent="0.2">
      <c r="A8" s="3">
        <v>9</v>
      </c>
      <c r="B8" s="5" t="s">
        <v>9</v>
      </c>
      <c r="C8" s="1">
        <v>15</v>
      </c>
      <c r="D8" s="1">
        <v>2</v>
      </c>
      <c r="F8" s="1">
        <v>20</v>
      </c>
      <c r="G8" s="1">
        <v>20</v>
      </c>
      <c r="H8" s="1"/>
      <c r="I8" s="1">
        <v>12</v>
      </c>
      <c r="J8" s="1">
        <v>10</v>
      </c>
      <c r="K8" s="1"/>
      <c r="L8" s="1">
        <v>1</v>
      </c>
      <c r="M8" s="1">
        <v>2</v>
      </c>
      <c r="N8" s="1"/>
      <c r="O8" s="1">
        <v>4</v>
      </c>
      <c r="P8" s="1">
        <v>10</v>
      </c>
      <c r="Q8" s="1"/>
      <c r="R8" s="1">
        <v>20</v>
      </c>
      <c r="S8" s="1">
        <v>20</v>
      </c>
      <c r="T8" s="1"/>
      <c r="U8" s="1">
        <v>0</v>
      </c>
      <c r="V8" s="1">
        <v>5</v>
      </c>
      <c r="W8" s="1"/>
      <c r="X8" s="1">
        <v>12</v>
      </c>
      <c r="Y8" s="1">
        <v>5</v>
      </c>
      <c r="Z8" s="1"/>
      <c r="AA8" s="1">
        <v>30</v>
      </c>
      <c r="AB8" s="1">
        <v>20</v>
      </c>
      <c r="AC8" s="1"/>
      <c r="AD8" s="1">
        <v>4</v>
      </c>
      <c r="AE8" s="1">
        <v>10</v>
      </c>
      <c r="AF8" s="1"/>
      <c r="AG8" s="1">
        <v>12</v>
      </c>
      <c r="AH8" s="1">
        <v>10</v>
      </c>
      <c r="AI8" s="1">
        <v>1</v>
      </c>
      <c r="AJ8" s="1"/>
      <c r="AK8" s="1"/>
    </row>
    <row r="9" spans="1:38" x14ac:dyDescent="0.2">
      <c r="A9" s="3">
        <v>10</v>
      </c>
      <c r="B9" s="5" t="s">
        <v>10</v>
      </c>
      <c r="C9" s="1">
        <v>15</v>
      </c>
      <c r="D9" s="1">
        <v>6</v>
      </c>
      <c r="F9" s="1">
        <v>20</v>
      </c>
      <c r="G9" s="1">
        <v>10</v>
      </c>
      <c r="H9" s="1"/>
      <c r="I9" s="1">
        <v>12</v>
      </c>
      <c r="J9" s="1">
        <v>5</v>
      </c>
      <c r="K9" s="1"/>
      <c r="L9" s="1">
        <v>1</v>
      </c>
      <c r="M9" s="1">
        <v>2</v>
      </c>
      <c r="N9" s="1"/>
      <c r="O9" s="1">
        <v>4</v>
      </c>
      <c r="P9" s="1">
        <v>5</v>
      </c>
      <c r="Q9" s="1"/>
      <c r="R9" s="1">
        <v>20</v>
      </c>
      <c r="S9" s="1">
        <v>20</v>
      </c>
      <c r="T9" s="1"/>
      <c r="U9" s="1">
        <v>0</v>
      </c>
      <c r="V9" s="1">
        <v>10</v>
      </c>
      <c r="W9" s="1"/>
      <c r="X9" s="1">
        <v>12</v>
      </c>
      <c r="Y9" s="1">
        <v>10</v>
      </c>
      <c r="Z9" s="1"/>
      <c r="AA9" s="1">
        <v>30</v>
      </c>
      <c r="AB9" s="1">
        <v>10</v>
      </c>
      <c r="AC9" s="1"/>
      <c r="AD9" s="1">
        <v>4</v>
      </c>
      <c r="AE9" s="1">
        <v>5</v>
      </c>
      <c r="AF9" s="1"/>
      <c r="AG9" s="1">
        <v>12</v>
      </c>
      <c r="AH9" s="1">
        <v>5</v>
      </c>
      <c r="AI9" s="21">
        <v>1</v>
      </c>
      <c r="AJ9" s="1"/>
      <c r="AK9" s="1"/>
    </row>
    <row r="10" spans="1:38" x14ac:dyDescent="0.2">
      <c r="A10" s="3">
        <v>11</v>
      </c>
      <c r="B10" s="5" t="s">
        <v>11</v>
      </c>
      <c r="C10" s="1">
        <v>15</v>
      </c>
      <c r="D10" s="1">
        <v>15</v>
      </c>
      <c r="F10" s="1">
        <v>20</v>
      </c>
      <c r="G10" s="1">
        <v>15</v>
      </c>
      <c r="H10" s="1"/>
      <c r="I10" s="1">
        <v>12</v>
      </c>
      <c r="J10" s="1">
        <v>7</v>
      </c>
      <c r="K10" s="1"/>
      <c r="L10" s="1">
        <v>1</v>
      </c>
      <c r="M10" s="1">
        <v>4</v>
      </c>
      <c r="N10" s="1"/>
      <c r="O10" s="1">
        <v>4</v>
      </c>
      <c r="P10" s="1">
        <v>8</v>
      </c>
      <c r="Q10" s="1"/>
      <c r="R10" s="1">
        <v>20</v>
      </c>
      <c r="S10" s="1">
        <v>15</v>
      </c>
      <c r="T10" s="1"/>
      <c r="U10" s="1">
        <v>0</v>
      </c>
      <c r="V10" s="1">
        <v>10</v>
      </c>
      <c r="W10" s="1"/>
      <c r="X10" s="1">
        <v>12</v>
      </c>
      <c r="Y10" s="1">
        <v>10</v>
      </c>
      <c r="Z10" s="1"/>
      <c r="AA10" s="1">
        <v>30</v>
      </c>
      <c r="AB10" s="1">
        <v>12</v>
      </c>
      <c r="AC10" s="1"/>
      <c r="AD10" s="1">
        <v>4</v>
      </c>
      <c r="AE10" s="1">
        <v>8</v>
      </c>
      <c r="AF10" s="1"/>
      <c r="AG10" s="1">
        <v>12</v>
      </c>
      <c r="AH10" s="1">
        <v>25</v>
      </c>
      <c r="AI10" s="21">
        <v>1</v>
      </c>
      <c r="AJ10" s="1"/>
      <c r="AK10" s="1"/>
    </row>
    <row r="11" spans="1:38" s="7" customFormat="1" x14ac:dyDescent="0.2">
      <c r="A11" s="3">
        <v>12</v>
      </c>
      <c r="B11" s="5" t="s">
        <v>12</v>
      </c>
      <c r="C11" s="1">
        <v>15</v>
      </c>
      <c r="D11" s="1">
        <v>10</v>
      </c>
      <c r="E11" s="1"/>
      <c r="F11" s="1">
        <v>20</v>
      </c>
      <c r="G11" s="1">
        <v>15</v>
      </c>
      <c r="H11" s="1"/>
      <c r="I11" s="1">
        <v>12</v>
      </c>
      <c r="J11" s="1">
        <v>5</v>
      </c>
      <c r="K11" s="1"/>
      <c r="L11" s="1">
        <v>1</v>
      </c>
      <c r="M11" s="1">
        <v>3</v>
      </c>
      <c r="N11" s="1"/>
      <c r="O11" s="1">
        <v>4</v>
      </c>
      <c r="P11" s="1">
        <v>5</v>
      </c>
      <c r="Q11" s="1"/>
      <c r="R11" s="1">
        <v>20</v>
      </c>
      <c r="S11" s="1">
        <v>10</v>
      </c>
      <c r="T11" s="1"/>
      <c r="U11" s="1">
        <v>0</v>
      </c>
      <c r="V11" s="1">
        <v>10</v>
      </c>
      <c r="W11" s="1"/>
      <c r="X11" s="1">
        <v>12</v>
      </c>
      <c r="Y11" s="1">
        <v>10</v>
      </c>
      <c r="Z11" s="1"/>
      <c r="AA11" s="1">
        <v>30</v>
      </c>
      <c r="AB11" s="1">
        <v>5</v>
      </c>
      <c r="AC11" s="1"/>
      <c r="AD11" s="1">
        <v>4</v>
      </c>
      <c r="AE11" s="1">
        <v>4</v>
      </c>
      <c r="AF11" s="1"/>
      <c r="AG11" s="1">
        <v>12</v>
      </c>
      <c r="AH11" s="1">
        <v>5</v>
      </c>
      <c r="AI11" s="21">
        <v>1</v>
      </c>
      <c r="AJ11" s="1"/>
      <c r="AK11" s="1"/>
    </row>
    <row r="12" spans="1:38" x14ac:dyDescent="0.2">
      <c r="A12" s="3">
        <v>13</v>
      </c>
      <c r="B12" s="5" t="s">
        <v>73</v>
      </c>
      <c r="C12" s="1">
        <v>15</v>
      </c>
      <c r="D12" s="1">
        <v>10</v>
      </c>
      <c r="F12" s="1">
        <v>20</v>
      </c>
      <c r="G12" s="1">
        <v>20</v>
      </c>
      <c r="H12" s="1"/>
      <c r="I12" s="1">
        <v>12</v>
      </c>
      <c r="J12" s="1">
        <v>12</v>
      </c>
      <c r="K12" s="1"/>
      <c r="L12" s="1">
        <v>1</v>
      </c>
      <c r="M12" s="1">
        <v>1</v>
      </c>
      <c r="N12" s="1"/>
      <c r="O12" s="1">
        <v>4</v>
      </c>
      <c r="P12" s="1">
        <v>3</v>
      </c>
      <c r="Q12" s="1"/>
      <c r="R12" s="1">
        <v>20</v>
      </c>
      <c r="S12" s="1">
        <v>20</v>
      </c>
      <c r="T12" s="1"/>
      <c r="U12" s="1">
        <v>0</v>
      </c>
      <c r="V12" s="1">
        <v>10</v>
      </c>
      <c r="W12" s="1"/>
      <c r="X12" s="1">
        <v>12</v>
      </c>
      <c r="Y12" s="1">
        <v>10</v>
      </c>
      <c r="Z12" s="1"/>
      <c r="AA12" s="1">
        <v>30</v>
      </c>
      <c r="AB12" s="1">
        <v>20</v>
      </c>
      <c r="AC12" s="1"/>
      <c r="AD12" s="1">
        <v>4</v>
      </c>
      <c r="AE12" s="1">
        <v>4</v>
      </c>
      <c r="AF12" s="1"/>
      <c r="AG12" s="1">
        <v>12</v>
      </c>
      <c r="AH12" s="1">
        <v>10</v>
      </c>
      <c r="AI12" s="21">
        <v>1</v>
      </c>
      <c r="AJ12" s="1"/>
      <c r="AK12" s="1"/>
    </row>
    <row r="13" spans="1:38" s="8" customFormat="1" x14ac:dyDescent="0.2">
      <c r="A13" s="3">
        <v>14</v>
      </c>
      <c r="B13" s="5" t="s">
        <v>13</v>
      </c>
      <c r="C13" s="1">
        <v>15</v>
      </c>
      <c r="D13" s="1">
        <v>10</v>
      </c>
      <c r="E13" s="1"/>
      <c r="F13" s="1">
        <v>20</v>
      </c>
      <c r="G13" s="1">
        <v>25</v>
      </c>
      <c r="H13" s="1"/>
      <c r="I13" s="1">
        <v>12</v>
      </c>
      <c r="J13" s="1">
        <v>10</v>
      </c>
      <c r="K13" s="1"/>
      <c r="L13" s="1">
        <v>1</v>
      </c>
      <c r="M13" s="1">
        <v>2</v>
      </c>
      <c r="N13" s="1"/>
      <c r="O13" s="1">
        <v>4</v>
      </c>
      <c r="P13" s="1">
        <v>10</v>
      </c>
      <c r="Q13" s="1"/>
      <c r="R13" s="1">
        <v>20</v>
      </c>
      <c r="S13" s="1">
        <v>30</v>
      </c>
      <c r="T13" s="1"/>
      <c r="U13" s="1">
        <v>0</v>
      </c>
      <c r="V13" s="1">
        <v>10</v>
      </c>
      <c r="W13" s="1"/>
      <c r="X13" s="1">
        <v>12</v>
      </c>
      <c r="Y13" s="1">
        <v>10</v>
      </c>
      <c r="Z13" s="1"/>
      <c r="AA13" s="1">
        <v>30</v>
      </c>
      <c r="AB13" s="1">
        <v>0</v>
      </c>
      <c r="AC13" s="1"/>
      <c r="AD13" s="1">
        <v>4</v>
      </c>
      <c r="AE13" s="1">
        <v>0</v>
      </c>
      <c r="AF13" s="1"/>
      <c r="AG13" s="1">
        <v>12</v>
      </c>
      <c r="AH13" s="1">
        <v>0</v>
      </c>
      <c r="AI13" s="21">
        <v>1</v>
      </c>
      <c r="AJ13" s="1"/>
      <c r="AK13" s="1"/>
    </row>
    <row r="14" spans="1:38" x14ac:dyDescent="0.2">
      <c r="A14" s="3">
        <v>15</v>
      </c>
      <c r="B14" s="5" t="s">
        <v>14</v>
      </c>
      <c r="C14" s="1">
        <v>15</v>
      </c>
      <c r="D14" s="1">
        <v>10</v>
      </c>
      <c r="F14" s="1">
        <v>20</v>
      </c>
      <c r="G14" s="1">
        <v>50</v>
      </c>
      <c r="H14" s="1"/>
      <c r="I14" s="1">
        <v>12</v>
      </c>
      <c r="J14" s="1">
        <v>18</v>
      </c>
      <c r="K14" s="1"/>
      <c r="L14" s="1">
        <v>1</v>
      </c>
      <c r="M14" s="1">
        <v>1</v>
      </c>
      <c r="N14" s="1"/>
      <c r="O14" s="1">
        <v>4</v>
      </c>
      <c r="P14" s="1">
        <v>15</v>
      </c>
      <c r="Q14" s="1"/>
      <c r="R14" s="1">
        <v>20</v>
      </c>
      <c r="S14" s="1">
        <v>0</v>
      </c>
      <c r="T14" s="1"/>
      <c r="U14" s="1">
        <v>0</v>
      </c>
      <c r="V14" s="1">
        <v>10</v>
      </c>
      <c r="W14" s="1"/>
      <c r="X14" s="1">
        <v>12</v>
      </c>
      <c r="Y14" s="1">
        <v>10</v>
      </c>
      <c r="Z14" s="1"/>
      <c r="AA14" s="1">
        <v>30</v>
      </c>
      <c r="AB14" s="1">
        <v>0</v>
      </c>
      <c r="AC14" s="1"/>
      <c r="AD14" s="1">
        <v>4</v>
      </c>
      <c r="AE14" s="1">
        <v>10</v>
      </c>
      <c r="AF14" s="1"/>
      <c r="AG14" s="1">
        <v>12</v>
      </c>
      <c r="AH14" s="1">
        <v>40</v>
      </c>
      <c r="AI14" s="21">
        <v>1</v>
      </c>
      <c r="AJ14" s="1"/>
      <c r="AK14" s="1"/>
    </row>
    <row r="15" spans="1:38" ht="25.5" x14ac:dyDescent="0.2">
      <c r="A15" s="3">
        <v>17</v>
      </c>
      <c r="B15" s="5" t="s">
        <v>15</v>
      </c>
      <c r="C15" s="1">
        <v>15</v>
      </c>
      <c r="D15" s="1">
        <v>1</v>
      </c>
      <c r="F15" s="1">
        <v>20</v>
      </c>
      <c r="G15" s="1">
        <v>10</v>
      </c>
      <c r="H15" s="1"/>
      <c r="I15" s="1">
        <v>12</v>
      </c>
      <c r="J15" s="1">
        <v>1</v>
      </c>
      <c r="K15" s="1"/>
      <c r="L15" s="1">
        <v>1</v>
      </c>
      <c r="M15" s="1">
        <v>2</v>
      </c>
      <c r="N15" s="1"/>
      <c r="O15" s="1">
        <v>4</v>
      </c>
      <c r="P15" s="1">
        <v>0</v>
      </c>
      <c r="Q15" s="1"/>
      <c r="R15" s="1">
        <v>20</v>
      </c>
      <c r="S15" s="1">
        <v>0</v>
      </c>
      <c r="T15" s="1"/>
      <c r="U15" s="1">
        <v>0</v>
      </c>
      <c r="V15" s="1">
        <v>0</v>
      </c>
      <c r="W15" s="1"/>
      <c r="X15" s="1">
        <v>12</v>
      </c>
      <c r="Y15" s="1">
        <v>0</v>
      </c>
      <c r="Z15" s="1"/>
      <c r="AA15" s="1">
        <v>30</v>
      </c>
      <c r="AB15" s="1">
        <v>0</v>
      </c>
      <c r="AC15" s="1"/>
      <c r="AD15" s="1">
        <v>4</v>
      </c>
      <c r="AE15" s="1">
        <v>4</v>
      </c>
      <c r="AF15" s="1"/>
      <c r="AG15" s="1">
        <v>12</v>
      </c>
      <c r="AH15" s="1">
        <v>10</v>
      </c>
      <c r="AI15" s="21">
        <v>1</v>
      </c>
      <c r="AJ15" s="1"/>
      <c r="AK15" s="1"/>
    </row>
    <row r="16" spans="1:38" x14ac:dyDescent="0.2">
      <c r="A16" s="3">
        <v>18</v>
      </c>
      <c r="B16" s="5" t="s">
        <v>16</v>
      </c>
      <c r="C16" s="1">
        <v>15</v>
      </c>
      <c r="D16" s="1">
        <v>10</v>
      </c>
      <c r="F16" s="1">
        <v>20</v>
      </c>
      <c r="G16" s="1">
        <v>5</v>
      </c>
      <c r="H16" s="1"/>
      <c r="I16" s="1">
        <v>12</v>
      </c>
      <c r="J16" s="1">
        <v>8</v>
      </c>
      <c r="K16" s="1"/>
      <c r="L16" s="1">
        <v>1</v>
      </c>
      <c r="M16" s="1">
        <v>2</v>
      </c>
      <c r="N16" s="1"/>
      <c r="O16" s="1">
        <v>4</v>
      </c>
      <c r="P16" s="1">
        <v>4</v>
      </c>
      <c r="Q16" s="1"/>
      <c r="R16" s="1">
        <v>20</v>
      </c>
      <c r="S16" s="1">
        <v>20</v>
      </c>
      <c r="T16" s="1"/>
      <c r="U16" s="1">
        <v>0</v>
      </c>
      <c r="V16" s="1">
        <v>5</v>
      </c>
      <c r="W16" s="1"/>
      <c r="X16" s="1">
        <v>12</v>
      </c>
      <c r="Y16" s="1">
        <v>5</v>
      </c>
      <c r="Z16" s="1"/>
      <c r="AA16" s="1">
        <v>30</v>
      </c>
      <c r="AB16" s="1">
        <v>0</v>
      </c>
      <c r="AC16" s="1"/>
      <c r="AD16" s="1">
        <v>4</v>
      </c>
      <c r="AE16" s="1">
        <v>4</v>
      </c>
      <c r="AF16" s="1"/>
      <c r="AG16" s="1">
        <v>12</v>
      </c>
      <c r="AH16" s="1">
        <v>16</v>
      </c>
      <c r="AI16" s="21">
        <v>1</v>
      </c>
      <c r="AJ16" s="1"/>
      <c r="AK16" s="1"/>
    </row>
    <row r="17" spans="1:37" s="8" customFormat="1" x14ac:dyDescent="0.2">
      <c r="A17" s="3">
        <v>19</v>
      </c>
      <c r="B17" s="5" t="s">
        <v>17</v>
      </c>
      <c r="C17" s="1">
        <v>15</v>
      </c>
      <c r="D17" s="1">
        <v>0</v>
      </c>
      <c r="E17" s="1"/>
      <c r="F17" s="1">
        <v>20</v>
      </c>
      <c r="G17" s="1">
        <v>10</v>
      </c>
      <c r="H17" s="1"/>
      <c r="I17" s="1">
        <v>12</v>
      </c>
      <c r="J17" s="1">
        <v>6</v>
      </c>
      <c r="K17" s="1"/>
      <c r="L17" s="1">
        <v>1</v>
      </c>
      <c r="M17" s="1">
        <v>3</v>
      </c>
      <c r="N17" s="1"/>
      <c r="O17" s="1">
        <v>4</v>
      </c>
      <c r="P17" s="1">
        <v>4</v>
      </c>
      <c r="Q17" s="1"/>
      <c r="R17" s="1">
        <v>20</v>
      </c>
      <c r="S17" s="1">
        <v>0</v>
      </c>
      <c r="T17" s="1"/>
      <c r="U17" s="1">
        <v>0</v>
      </c>
      <c r="V17" s="1">
        <v>0</v>
      </c>
      <c r="W17" s="1"/>
      <c r="X17" s="1">
        <v>12</v>
      </c>
      <c r="Y17" s="1">
        <v>0</v>
      </c>
      <c r="Z17" s="1"/>
      <c r="AA17" s="1">
        <v>30</v>
      </c>
      <c r="AB17" s="1">
        <v>6</v>
      </c>
      <c r="AC17" s="1"/>
      <c r="AD17" s="1">
        <v>4</v>
      </c>
      <c r="AE17" s="1">
        <v>4</v>
      </c>
      <c r="AF17" s="1"/>
      <c r="AG17" s="1">
        <v>12</v>
      </c>
      <c r="AH17" s="1">
        <v>0</v>
      </c>
      <c r="AI17" s="21">
        <v>1</v>
      </c>
      <c r="AJ17" s="1"/>
      <c r="AK17" s="1"/>
    </row>
    <row r="18" spans="1:37" x14ac:dyDescent="0.2">
      <c r="A18" s="3">
        <v>20</v>
      </c>
      <c r="B18" s="5" t="s">
        <v>18</v>
      </c>
      <c r="C18" s="1">
        <v>15</v>
      </c>
      <c r="D18" s="1">
        <v>12</v>
      </c>
      <c r="F18" s="1">
        <v>20</v>
      </c>
      <c r="G18" s="1">
        <v>12</v>
      </c>
      <c r="H18" s="1"/>
      <c r="I18" s="1">
        <v>12</v>
      </c>
      <c r="J18" s="1">
        <v>12</v>
      </c>
      <c r="K18" s="1"/>
      <c r="L18" s="1">
        <v>1</v>
      </c>
      <c r="M18" s="1">
        <v>2</v>
      </c>
      <c r="N18" s="1"/>
      <c r="O18" s="1">
        <v>4</v>
      </c>
      <c r="P18" s="1">
        <v>0</v>
      </c>
      <c r="Q18" s="1"/>
      <c r="R18" s="1">
        <v>20</v>
      </c>
      <c r="S18" s="1">
        <v>0</v>
      </c>
      <c r="T18" s="1"/>
      <c r="U18" s="1">
        <v>0</v>
      </c>
      <c r="V18" s="1">
        <v>0</v>
      </c>
      <c r="W18" s="1"/>
      <c r="X18" s="1">
        <v>12</v>
      </c>
      <c r="Y18" s="1">
        <v>0</v>
      </c>
      <c r="Z18" s="1"/>
      <c r="AA18" s="1">
        <v>30</v>
      </c>
      <c r="AB18" s="1">
        <v>0</v>
      </c>
      <c r="AC18" s="1"/>
      <c r="AD18" s="1">
        <v>4</v>
      </c>
      <c r="AE18" s="1">
        <v>0</v>
      </c>
      <c r="AF18" s="1"/>
      <c r="AG18" s="1">
        <v>12</v>
      </c>
      <c r="AH18" s="1">
        <v>0</v>
      </c>
      <c r="AI18" s="21">
        <v>1</v>
      </c>
      <c r="AJ18" s="1"/>
      <c r="AK18" s="1"/>
    </row>
    <row r="19" spans="1:37" x14ac:dyDescent="0.2">
      <c r="A19" s="3">
        <v>21</v>
      </c>
      <c r="B19" s="5" t="s">
        <v>19</v>
      </c>
      <c r="C19" s="1">
        <v>15</v>
      </c>
      <c r="D19" s="1">
        <v>15</v>
      </c>
      <c r="F19" s="1">
        <v>20</v>
      </c>
      <c r="G19" s="1">
        <v>20</v>
      </c>
      <c r="H19" s="1"/>
      <c r="I19" s="1">
        <v>12</v>
      </c>
      <c r="J19" s="1">
        <v>15</v>
      </c>
      <c r="K19" s="1"/>
      <c r="L19" s="1">
        <v>1</v>
      </c>
      <c r="M19" s="1">
        <v>2</v>
      </c>
      <c r="N19" s="1"/>
      <c r="O19" s="1">
        <v>4</v>
      </c>
      <c r="P19" s="1">
        <v>15</v>
      </c>
      <c r="Q19" s="1"/>
      <c r="R19" s="1">
        <v>20</v>
      </c>
      <c r="S19" s="1">
        <v>10</v>
      </c>
      <c r="T19" s="1"/>
      <c r="U19" s="1">
        <v>0</v>
      </c>
      <c r="V19" s="1">
        <v>0</v>
      </c>
      <c r="W19" s="1"/>
      <c r="X19" s="1">
        <v>12</v>
      </c>
      <c r="Y19" s="1">
        <v>0</v>
      </c>
      <c r="Z19" s="1"/>
      <c r="AA19" s="1">
        <v>30</v>
      </c>
      <c r="AB19" s="1">
        <v>10</v>
      </c>
      <c r="AC19" s="1"/>
      <c r="AD19" s="1">
        <v>4</v>
      </c>
      <c r="AE19" s="1">
        <v>15</v>
      </c>
      <c r="AF19" s="1"/>
      <c r="AG19" s="1">
        <v>12</v>
      </c>
      <c r="AH19" s="1">
        <v>15</v>
      </c>
      <c r="AI19" s="21">
        <v>1</v>
      </c>
      <c r="AJ19" s="1"/>
      <c r="AK19" s="1"/>
    </row>
    <row r="20" spans="1:37" x14ac:dyDescent="0.2">
      <c r="A20" s="3">
        <v>22</v>
      </c>
      <c r="B20" s="5" t="s">
        <v>20</v>
      </c>
      <c r="C20" s="1">
        <v>15</v>
      </c>
      <c r="D20" s="1">
        <v>5</v>
      </c>
      <c r="F20" s="1">
        <v>20</v>
      </c>
      <c r="G20" s="1">
        <v>0</v>
      </c>
      <c r="H20" s="1"/>
      <c r="I20" s="1">
        <v>12</v>
      </c>
      <c r="J20" s="1">
        <v>10</v>
      </c>
      <c r="K20" s="1"/>
      <c r="L20" s="1">
        <v>1</v>
      </c>
      <c r="M20" s="1">
        <v>2</v>
      </c>
      <c r="N20" s="1"/>
      <c r="O20" s="1">
        <v>4</v>
      </c>
      <c r="P20" s="1">
        <v>5</v>
      </c>
      <c r="Q20" s="1"/>
      <c r="R20" s="1">
        <v>20</v>
      </c>
      <c r="S20" s="1">
        <v>0</v>
      </c>
      <c r="T20" s="1"/>
      <c r="U20" s="1">
        <v>0</v>
      </c>
      <c r="V20" s="1">
        <v>0</v>
      </c>
      <c r="W20" s="1"/>
      <c r="X20" s="1">
        <v>12</v>
      </c>
      <c r="Y20" s="1">
        <v>0</v>
      </c>
      <c r="Z20" s="1"/>
      <c r="AA20" s="1">
        <v>30</v>
      </c>
      <c r="AB20" s="1">
        <v>0</v>
      </c>
      <c r="AC20" s="1"/>
      <c r="AD20" s="1">
        <v>4</v>
      </c>
      <c r="AE20" s="1">
        <v>5</v>
      </c>
      <c r="AF20" s="1"/>
      <c r="AG20" s="1">
        <v>12</v>
      </c>
      <c r="AH20" s="1">
        <v>5</v>
      </c>
      <c r="AI20" s="21">
        <v>1</v>
      </c>
      <c r="AJ20" s="1"/>
      <c r="AK20" s="1"/>
    </row>
    <row r="21" spans="1:37" x14ac:dyDescent="0.2">
      <c r="A21" s="3">
        <v>23</v>
      </c>
      <c r="B21" s="5" t="s">
        <v>21</v>
      </c>
      <c r="C21" s="1">
        <v>15</v>
      </c>
      <c r="D21" s="1">
        <v>0</v>
      </c>
      <c r="F21" s="1">
        <v>20</v>
      </c>
      <c r="G21" s="1">
        <v>10</v>
      </c>
      <c r="H21" s="1"/>
      <c r="I21" s="1">
        <v>12</v>
      </c>
      <c r="J21" s="1">
        <v>0</v>
      </c>
      <c r="K21" s="1"/>
      <c r="L21" s="1">
        <v>1</v>
      </c>
      <c r="M21" s="1">
        <v>1</v>
      </c>
      <c r="N21" s="1"/>
      <c r="O21" s="1">
        <v>4</v>
      </c>
      <c r="P21" s="1">
        <v>0</v>
      </c>
      <c r="Q21" s="1"/>
      <c r="R21" s="1">
        <v>20</v>
      </c>
      <c r="S21" s="1">
        <v>10</v>
      </c>
      <c r="T21" s="1"/>
      <c r="U21" s="1">
        <v>0</v>
      </c>
      <c r="V21" s="1">
        <v>8</v>
      </c>
      <c r="W21" s="1"/>
      <c r="X21" s="1">
        <v>12</v>
      </c>
      <c r="Y21" s="1">
        <v>8</v>
      </c>
      <c r="Z21" s="1"/>
      <c r="AA21" s="1">
        <v>30</v>
      </c>
      <c r="AB21" s="1">
        <v>10</v>
      </c>
      <c r="AC21" s="1"/>
      <c r="AD21" s="1">
        <v>4</v>
      </c>
      <c r="AE21" s="1">
        <v>4</v>
      </c>
      <c r="AF21" s="1"/>
      <c r="AG21" s="1">
        <v>12</v>
      </c>
      <c r="AH21" s="1">
        <v>10</v>
      </c>
      <c r="AI21" s="21">
        <v>1</v>
      </c>
      <c r="AJ21" s="1"/>
      <c r="AK21" s="1"/>
    </row>
    <row r="22" spans="1:37" x14ac:dyDescent="0.2">
      <c r="A22" s="3">
        <v>25</v>
      </c>
      <c r="B22" s="5" t="s">
        <v>22</v>
      </c>
      <c r="C22" s="1">
        <v>15</v>
      </c>
      <c r="D22" s="1">
        <v>12</v>
      </c>
      <c r="F22" s="1">
        <v>20</v>
      </c>
      <c r="G22" s="1">
        <v>16</v>
      </c>
      <c r="H22" s="1"/>
      <c r="I22" s="1">
        <v>12</v>
      </c>
      <c r="J22" s="1">
        <v>15</v>
      </c>
      <c r="K22" s="1"/>
      <c r="L22" s="1">
        <v>1</v>
      </c>
      <c r="M22" s="1">
        <v>1</v>
      </c>
      <c r="N22" s="1"/>
      <c r="O22" s="1">
        <v>4</v>
      </c>
      <c r="P22" s="1">
        <v>3</v>
      </c>
      <c r="Q22" s="1"/>
      <c r="R22" s="1">
        <v>20</v>
      </c>
      <c r="S22" s="1">
        <v>20</v>
      </c>
      <c r="T22" s="1"/>
      <c r="U22" s="1">
        <v>0</v>
      </c>
      <c r="V22" s="1">
        <v>12</v>
      </c>
      <c r="W22" s="1"/>
      <c r="X22" s="1">
        <v>12</v>
      </c>
      <c r="Y22" s="1">
        <v>12</v>
      </c>
      <c r="Z22" s="1"/>
      <c r="AA22" s="1">
        <v>30</v>
      </c>
      <c r="AB22" s="1">
        <v>0</v>
      </c>
      <c r="AC22" s="1"/>
      <c r="AD22" s="1">
        <v>4</v>
      </c>
      <c r="AE22" s="1">
        <v>0</v>
      </c>
      <c r="AF22" s="1"/>
      <c r="AG22" s="1">
        <v>12</v>
      </c>
      <c r="AH22" s="1">
        <v>20</v>
      </c>
      <c r="AI22" s="21">
        <v>1</v>
      </c>
      <c r="AJ22" s="1"/>
      <c r="AK22" s="1"/>
    </row>
    <row r="23" spans="1:37" x14ac:dyDescent="0.2">
      <c r="A23" s="3">
        <v>26</v>
      </c>
      <c r="B23" s="5" t="s">
        <v>23</v>
      </c>
      <c r="C23" s="1">
        <v>15</v>
      </c>
      <c r="D23" s="1">
        <v>5</v>
      </c>
      <c r="F23" s="1">
        <v>20</v>
      </c>
      <c r="G23" s="1">
        <v>0</v>
      </c>
      <c r="H23" s="1"/>
      <c r="I23" s="1">
        <v>12</v>
      </c>
      <c r="J23" s="1">
        <v>4</v>
      </c>
      <c r="K23" s="1"/>
      <c r="L23" s="1">
        <v>1</v>
      </c>
      <c r="M23" s="1">
        <v>1</v>
      </c>
      <c r="N23" s="1"/>
      <c r="O23" s="1">
        <v>4</v>
      </c>
      <c r="P23" s="1">
        <v>2</v>
      </c>
      <c r="Q23" s="1"/>
      <c r="R23" s="1">
        <v>20</v>
      </c>
      <c r="S23" s="1">
        <v>20</v>
      </c>
      <c r="T23" s="1"/>
      <c r="U23" s="1">
        <v>0</v>
      </c>
      <c r="V23" s="1">
        <v>4</v>
      </c>
      <c r="W23" s="1"/>
      <c r="X23" s="1">
        <v>12</v>
      </c>
      <c r="Y23" s="1">
        <v>4</v>
      </c>
      <c r="Z23" s="1"/>
      <c r="AA23" s="1">
        <v>30</v>
      </c>
      <c r="AB23" s="1">
        <v>10</v>
      </c>
      <c r="AC23" s="1"/>
      <c r="AD23" s="1">
        <v>4</v>
      </c>
      <c r="AE23" s="1">
        <v>0</v>
      </c>
      <c r="AF23" s="1"/>
      <c r="AG23" s="1">
        <v>12</v>
      </c>
      <c r="AH23" s="1">
        <v>24</v>
      </c>
      <c r="AI23" s="21">
        <v>1</v>
      </c>
      <c r="AJ23" s="1"/>
      <c r="AK23" s="1"/>
    </row>
    <row r="24" spans="1:37" x14ac:dyDescent="0.2">
      <c r="A24" s="3">
        <v>27</v>
      </c>
      <c r="B24" s="5" t="s">
        <v>24</v>
      </c>
      <c r="C24" s="1">
        <v>15</v>
      </c>
      <c r="D24" s="1">
        <v>0</v>
      </c>
      <c r="F24" s="1">
        <v>20</v>
      </c>
      <c r="G24" s="1">
        <v>50</v>
      </c>
      <c r="H24" s="1"/>
      <c r="I24" s="1">
        <v>12</v>
      </c>
      <c r="J24" s="1">
        <v>9</v>
      </c>
      <c r="K24" s="1"/>
      <c r="L24" s="1">
        <v>1</v>
      </c>
      <c r="M24" s="1">
        <v>1</v>
      </c>
      <c r="N24" s="1"/>
      <c r="O24" s="1">
        <v>4</v>
      </c>
      <c r="P24" s="1">
        <v>7</v>
      </c>
      <c r="Q24" s="1"/>
      <c r="R24" s="1">
        <v>20</v>
      </c>
      <c r="S24" s="1">
        <v>50</v>
      </c>
      <c r="T24" s="1"/>
      <c r="U24" s="1">
        <v>0</v>
      </c>
      <c r="V24" s="1">
        <v>10</v>
      </c>
      <c r="W24" s="1"/>
      <c r="X24" s="1">
        <v>12</v>
      </c>
      <c r="Y24" s="1">
        <v>10</v>
      </c>
      <c r="Z24" s="1"/>
      <c r="AA24" s="1">
        <v>30</v>
      </c>
      <c r="AB24" s="1">
        <v>5</v>
      </c>
      <c r="AC24" s="1"/>
      <c r="AD24" s="1">
        <v>4</v>
      </c>
      <c r="AE24" s="1">
        <v>2</v>
      </c>
      <c r="AF24" s="1"/>
      <c r="AG24" s="1">
        <v>12</v>
      </c>
      <c r="AH24" s="1">
        <v>0</v>
      </c>
      <c r="AI24" s="21">
        <v>1</v>
      </c>
      <c r="AJ24" s="1"/>
      <c r="AK24" s="1"/>
    </row>
    <row r="25" spans="1:37" x14ac:dyDescent="0.2">
      <c r="A25" s="3">
        <v>28</v>
      </c>
      <c r="B25" s="5" t="s">
        <v>25</v>
      </c>
      <c r="C25" s="1">
        <v>15</v>
      </c>
      <c r="D25" s="1">
        <v>0</v>
      </c>
      <c r="F25" s="1">
        <v>20</v>
      </c>
      <c r="G25" s="1">
        <v>0</v>
      </c>
      <c r="H25" s="1"/>
      <c r="I25" s="1">
        <v>12</v>
      </c>
      <c r="J25" s="1">
        <v>0</v>
      </c>
      <c r="K25" s="1"/>
      <c r="L25" s="1">
        <v>1</v>
      </c>
      <c r="M25" s="1">
        <v>10</v>
      </c>
      <c r="N25" s="1"/>
      <c r="O25" s="1">
        <v>4</v>
      </c>
      <c r="P25" s="1">
        <v>10</v>
      </c>
      <c r="Q25" s="1"/>
      <c r="R25" s="1">
        <v>20</v>
      </c>
      <c r="S25" s="1">
        <v>10</v>
      </c>
      <c r="T25" s="1"/>
      <c r="U25" s="1">
        <v>0</v>
      </c>
      <c r="V25" s="1">
        <v>0</v>
      </c>
      <c r="W25" s="1"/>
      <c r="X25" s="1">
        <v>12</v>
      </c>
      <c r="Y25" s="1">
        <v>0</v>
      </c>
      <c r="Z25" s="1"/>
      <c r="AA25" s="1">
        <v>30</v>
      </c>
      <c r="AB25" s="1">
        <v>0</v>
      </c>
      <c r="AC25" s="1"/>
      <c r="AD25" s="1">
        <v>4</v>
      </c>
      <c r="AE25" s="1">
        <v>10</v>
      </c>
      <c r="AF25" s="1"/>
      <c r="AG25" s="1">
        <v>12</v>
      </c>
      <c r="AH25" s="1">
        <v>0</v>
      </c>
      <c r="AI25" s="21">
        <v>1</v>
      </c>
      <c r="AJ25" s="1"/>
      <c r="AK25" s="1"/>
    </row>
    <row r="26" spans="1:37" x14ac:dyDescent="0.2">
      <c r="A26" s="3">
        <v>29</v>
      </c>
      <c r="B26" s="5" t="s">
        <v>26</v>
      </c>
      <c r="C26" s="1">
        <v>15</v>
      </c>
      <c r="D26" s="1">
        <v>0</v>
      </c>
      <c r="F26" s="1">
        <v>20</v>
      </c>
      <c r="G26" s="1">
        <v>0</v>
      </c>
      <c r="H26" s="1"/>
      <c r="I26" s="1">
        <v>12</v>
      </c>
      <c r="J26" s="1">
        <v>0</v>
      </c>
      <c r="K26" s="1"/>
      <c r="L26" s="1">
        <v>1</v>
      </c>
      <c r="M26" s="1">
        <v>1</v>
      </c>
      <c r="N26" s="1"/>
      <c r="O26" s="1">
        <v>4</v>
      </c>
      <c r="P26" s="1">
        <v>0</v>
      </c>
      <c r="Q26" s="1"/>
      <c r="R26" s="1">
        <v>20</v>
      </c>
      <c r="S26" s="1">
        <v>10</v>
      </c>
      <c r="T26" s="1"/>
      <c r="U26" s="1">
        <v>0</v>
      </c>
      <c r="V26" s="1">
        <v>10</v>
      </c>
      <c r="W26" s="1"/>
      <c r="X26" s="1">
        <v>12</v>
      </c>
      <c r="Y26" s="1">
        <v>10</v>
      </c>
      <c r="Z26" s="1"/>
      <c r="AA26" s="1">
        <v>30</v>
      </c>
      <c r="AB26" s="1">
        <v>0</v>
      </c>
      <c r="AC26" s="1"/>
      <c r="AD26" s="1">
        <v>4</v>
      </c>
      <c r="AE26" s="1">
        <v>3</v>
      </c>
      <c r="AF26" s="1"/>
      <c r="AG26" s="1">
        <v>12</v>
      </c>
      <c r="AH26" s="1">
        <v>0</v>
      </c>
      <c r="AI26" s="21">
        <v>1</v>
      </c>
      <c r="AJ26" s="1"/>
      <c r="AK26" s="1"/>
    </row>
    <row r="27" spans="1:37" x14ac:dyDescent="0.2">
      <c r="A27" s="3">
        <v>34</v>
      </c>
      <c r="B27" s="5" t="s">
        <v>27</v>
      </c>
      <c r="C27" s="1">
        <v>15</v>
      </c>
      <c r="D27" s="1">
        <v>0</v>
      </c>
      <c r="F27" s="1">
        <v>20</v>
      </c>
      <c r="G27" s="1">
        <v>0</v>
      </c>
      <c r="H27" s="1"/>
      <c r="I27" s="1">
        <v>12</v>
      </c>
      <c r="J27" s="1">
        <v>5</v>
      </c>
      <c r="K27" s="1"/>
      <c r="L27" s="1">
        <v>1</v>
      </c>
      <c r="M27" s="1">
        <v>0</v>
      </c>
      <c r="N27" s="1"/>
      <c r="O27" s="1">
        <v>4</v>
      </c>
      <c r="P27" s="1">
        <v>10</v>
      </c>
      <c r="Q27" s="1"/>
      <c r="R27" s="1">
        <v>20</v>
      </c>
      <c r="S27" s="1">
        <v>10</v>
      </c>
      <c r="T27" s="1"/>
      <c r="U27" s="1">
        <v>0</v>
      </c>
      <c r="V27" s="1">
        <v>0</v>
      </c>
      <c r="W27" s="1"/>
      <c r="X27" s="1">
        <v>12</v>
      </c>
      <c r="Y27" s="1">
        <v>0</v>
      </c>
      <c r="Z27" s="1"/>
      <c r="AA27" s="1">
        <v>30</v>
      </c>
      <c r="AB27" s="1">
        <v>0</v>
      </c>
      <c r="AC27" s="1"/>
      <c r="AD27" s="1">
        <v>4</v>
      </c>
      <c r="AE27" s="1">
        <v>0</v>
      </c>
      <c r="AF27" s="1"/>
      <c r="AG27" s="1">
        <v>12</v>
      </c>
      <c r="AH27" s="1">
        <v>0</v>
      </c>
      <c r="AI27" s="21">
        <v>1</v>
      </c>
      <c r="AJ27" s="1"/>
      <c r="AK27" s="1"/>
    </row>
    <row r="28" spans="1:37" ht="25.5" x14ac:dyDescent="0.2">
      <c r="A28" s="3">
        <v>35</v>
      </c>
      <c r="B28" s="5" t="s">
        <v>70</v>
      </c>
      <c r="C28" s="1">
        <v>15</v>
      </c>
      <c r="D28" s="1">
        <v>12</v>
      </c>
      <c r="F28" s="1">
        <v>20</v>
      </c>
      <c r="G28" s="1">
        <v>7</v>
      </c>
      <c r="H28" s="1"/>
      <c r="I28" s="1">
        <v>12</v>
      </c>
      <c r="J28" s="1">
        <v>8</v>
      </c>
      <c r="K28" s="1"/>
      <c r="L28" s="1">
        <v>1</v>
      </c>
      <c r="M28" s="1">
        <v>2</v>
      </c>
      <c r="N28" s="1"/>
      <c r="O28" s="1">
        <v>4</v>
      </c>
      <c r="P28" s="1">
        <v>4</v>
      </c>
      <c r="Q28" s="1"/>
      <c r="R28" s="1">
        <v>20</v>
      </c>
      <c r="S28" s="1">
        <v>10</v>
      </c>
      <c r="T28" s="1"/>
      <c r="U28" s="1">
        <v>0</v>
      </c>
      <c r="V28" s="1">
        <v>8</v>
      </c>
      <c r="W28" s="1"/>
      <c r="X28" s="1">
        <v>12</v>
      </c>
      <c r="Y28" s="1">
        <v>8</v>
      </c>
      <c r="Z28" s="1"/>
      <c r="AA28" s="1">
        <v>30</v>
      </c>
      <c r="AB28" s="1">
        <v>10</v>
      </c>
      <c r="AC28" s="1"/>
      <c r="AD28" s="1">
        <v>4</v>
      </c>
      <c r="AE28" s="1">
        <v>4</v>
      </c>
      <c r="AF28" s="1"/>
      <c r="AG28" s="1">
        <v>12</v>
      </c>
      <c r="AH28" s="1">
        <v>10</v>
      </c>
      <c r="AI28" s="21">
        <v>1</v>
      </c>
      <c r="AJ28" s="1"/>
      <c r="AK28" s="1"/>
    </row>
    <row r="29" spans="1:37" x14ac:dyDescent="0.2">
      <c r="A29" s="3">
        <v>36</v>
      </c>
      <c r="B29" s="5" t="s">
        <v>28</v>
      </c>
      <c r="C29" s="1">
        <v>15</v>
      </c>
      <c r="D29" s="1">
        <v>15</v>
      </c>
      <c r="F29" s="1">
        <v>20</v>
      </c>
      <c r="G29" s="1">
        <v>25</v>
      </c>
      <c r="H29" s="1"/>
      <c r="I29" s="1">
        <v>12</v>
      </c>
      <c r="J29" s="1">
        <v>10</v>
      </c>
      <c r="K29" s="1"/>
      <c r="L29" s="1">
        <v>1</v>
      </c>
      <c r="M29" s="1">
        <v>1</v>
      </c>
      <c r="N29" s="1"/>
      <c r="O29" s="1">
        <v>4</v>
      </c>
      <c r="P29" s="1">
        <v>10</v>
      </c>
      <c r="Q29" s="1"/>
      <c r="R29" s="1">
        <v>20</v>
      </c>
      <c r="S29" s="1">
        <v>30</v>
      </c>
      <c r="T29" s="1"/>
      <c r="U29" s="1">
        <v>0</v>
      </c>
      <c r="V29" s="1">
        <v>10</v>
      </c>
      <c r="W29" s="1"/>
      <c r="X29" s="1">
        <v>12</v>
      </c>
      <c r="Y29" s="1">
        <v>10</v>
      </c>
      <c r="Z29" s="1"/>
      <c r="AA29" s="1">
        <v>30</v>
      </c>
      <c r="AB29" s="1">
        <v>10</v>
      </c>
      <c r="AC29" s="1"/>
      <c r="AD29" s="1">
        <v>4</v>
      </c>
      <c r="AE29" s="1">
        <v>25</v>
      </c>
      <c r="AF29" s="1"/>
      <c r="AG29" s="1">
        <v>12</v>
      </c>
      <c r="AH29" s="1">
        <v>20</v>
      </c>
      <c r="AI29" s="21">
        <v>1</v>
      </c>
      <c r="AJ29" s="1"/>
      <c r="AK29" s="1"/>
    </row>
    <row r="30" spans="1:37" x14ac:dyDescent="0.2">
      <c r="A30" s="3">
        <v>38</v>
      </c>
      <c r="B30" s="5" t="s">
        <v>29</v>
      </c>
      <c r="C30" s="1">
        <v>15</v>
      </c>
      <c r="D30" s="1">
        <v>0</v>
      </c>
      <c r="F30" s="1">
        <v>20</v>
      </c>
      <c r="G30" s="1">
        <v>5</v>
      </c>
      <c r="H30" s="1"/>
      <c r="I30" s="1">
        <v>12</v>
      </c>
      <c r="J30" s="1">
        <v>13</v>
      </c>
      <c r="K30" s="1"/>
      <c r="L30" s="1">
        <v>1</v>
      </c>
      <c r="M30" s="1">
        <v>0</v>
      </c>
      <c r="N30" s="1"/>
      <c r="O30" s="1">
        <v>4</v>
      </c>
      <c r="P30" s="1">
        <v>2</v>
      </c>
      <c r="Q30" s="1"/>
      <c r="R30" s="1">
        <v>20</v>
      </c>
      <c r="S30" s="1">
        <v>10</v>
      </c>
      <c r="T30" s="1"/>
      <c r="U30" s="1">
        <v>0</v>
      </c>
      <c r="V30" s="1">
        <v>6</v>
      </c>
      <c r="W30" s="1"/>
      <c r="X30" s="1">
        <v>12</v>
      </c>
      <c r="Y30" s="1">
        <v>6</v>
      </c>
      <c r="Z30" s="1"/>
      <c r="AA30" s="1">
        <v>30</v>
      </c>
      <c r="AB30" s="1">
        <v>0</v>
      </c>
      <c r="AC30" s="1"/>
      <c r="AD30" s="1">
        <v>4</v>
      </c>
      <c r="AE30" s="1">
        <v>2</v>
      </c>
      <c r="AF30" s="1"/>
      <c r="AG30" s="1">
        <v>12</v>
      </c>
      <c r="AH30" s="1">
        <v>5</v>
      </c>
      <c r="AI30" s="21">
        <v>1</v>
      </c>
      <c r="AJ30" s="1"/>
      <c r="AK30" s="1"/>
    </row>
    <row r="31" spans="1:37" s="6" customFormat="1" x14ac:dyDescent="0.2">
      <c r="A31" s="3">
        <v>40</v>
      </c>
      <c r="B31" s="5" t="s">
        <v>30</v>
      </c>
      <c r="C31" s="1">
        <v>15</v>
      </c>
      <c r="D31" s="1">
        <v>5</v>
      </c>
      <c r="E31" s="1"/>
      <c r="F31" s="1">
        <v>20</v>
      </c>
      <c r="G31" s="1">
        <v>10</v>
      </c>
      <c r="H31" s="1"/>
      <c r="I31" s="1">
        <v>12</v>
      </c>
      <c r="J31" s="1">
        <v>10</v>
      </c>
      <c r="K31" s="1"/>
      <c r="L31" s="1">
        <v>1</v>
      </c>
      <c r="M31" s="1">
        <v>10</v>
      </c>
      <c r="N31" s="1"/>
      <c r="O31" s="1">
        <v>4</v>
      </c>
      <c r="P31" s="1">
        <v>6</v>
      </c>
      <c r="Q31" s="1"/>
      <c r="R31" s="1">
        <v>20</v>
      </c>
      <c r="S31" s="1">
        <v>40</v>
      </c>
      <c r="T31" s="1"/>
      <c r="U31" s="1">
        <v>0</v>
      </c>
      <c r="V31" s="1">
        <v>0</v>
      </c>
      <c r="W31" s="1"/>
      <c r="X31" s="1">
        <v>12</v>
      </c>
      <c r="Y31" s="1">
        <v>0</v>
      </c>
      <c r="Z31" s="1"/>
      <c r="AA31" s="1">
        <v>30</v>
      </c>
      <c r="AB31" s="1">
        <v>0</v>
      </c>
      <c r="AC31" s="1"/>
      <c r="AD31" s="1">
        <v>4</v>
      </c>
      <c r="AE31" s="1">
        <v>6</v>
      </c>
      <c r="AF31" s="1"/>
      <c r="AG31" s="1">
        <v>12</v>
      </c>
      <c r="AH31" s="1">
        <v>10</v>
      </c>
      <c r="AI31" s="21">
        <v>1</v>
      </c>
      <c r="AJ31" s="1"/>
      <c r="AK31" s="1"/>
    </row>
    <row r="32" spans="1:37" x14ac:dyDescent="0.2">
      <c r="A32" s="3">
        <v>42</v>
      </c>
      <c r="B32" s="5" t="s">
        <v>31</v>
      </c>
      <c r="C32" s="1">
        <v>15</v>
      </c>
      <c r="D32" s="1">
        <v>0</v>
      </c>
      <c r="F32" s="1">
        <v>20</v>
      </c>
      <c r="G32" s="1">
        <v>10</v>
      </c>
      <c r="H32" s="1"/>
      <c r="I32" s="1">
        <v>12</v>
      </c>
      <c r="J32" s="1">
        <v>5</v>
      </c>
      <c r="K32" s="1"/>
      <c r="L32" s="1">
        <v>1</v>
      </c>
      <c r="M32" s="1">
        <v>3</v>
      </c>
      <c r="N32" s="1"/>
      <c r="O32" s="1">
        <v>4</v>
      </c>
      <c r="P32" s="1">
        <v>3</v>
      </c>
      <c r="Q32" s="1"/>
      <c r="R32" s="1">
        <v>20</v>
      </c>
      <c r="S32" s="1">
        <v>20</v>
      </c>
      <c r="T32" s="1"/>
      <c r="U32" s="1">
        <v>0</v>
      </c>
      <c r="V32" s="1">
        <v>0</v>
      </c>
      <c r="W32" s="1"/>
      <c r="X32" s="1">
        <v>12</v>
      </c>
      <c r="Y32" s="1">
        <v>0</v>
      </c>
      <c r="Z32" s="1"/>
      <c r="AA32" s="1">
        <v>30</v>
      </c>
      <c r="AB32" s="1">
        <v>10</v>
      </c>
      <c r="AC32" s="1"/>
      <c r="AD32" s="1">
        <v>4</v>
      </c>
      <c r="AE32" s="1">
        <v>5</v>
      </c>
      <c r="AF32" s="1"/>
      <c r="AG32" s="1">
        <v>12</v>
      </c>
      <c r="AH32" s="1">
        <v>5</v>
      </c>
      <c r="AI32" s="21">
        <v>1</v>
      </c>
      <c r="AJ32" s="1"/>
      <c r="AK32" s="1"/>
    </row>
    <row r="33" spans="1:37" x14ac:dyDescent="0.2">
      <c r="A33" s="3">
        <v>45</v>
      </c>
      <c r="B33" s="5" t="s">
        <v>32</v>
      </c>
      <c r="C33" s="1">
        <v>15</v>
      </c>
      <c r="D33" s="1">
        <v>5</v>
      </c>
      <c r="F33" s="1">
        <v>20</v>
      </c>
      <c r="G33" s="1">
        <v>5</v>
      </c>
      <c r="H33" s="1"/>
      <c r="I33" s="1">
        <v>12</v>
      </c>
      <c r="J33" s="1">
        <v>0</v>
      </c>
      <c r="K33" s="1"/>
      <c r="L33" s="1">
        <v>1</v>
      </c>
      <c r="M33" s="1">
        <v>1</v>
      </c>
      <c r="N33" s="1"/>
      <c r="O33" s="1">
        <v>4</v>
      </c>
      <c r="P33" s="1">
        <v>2</v>
      </c>
      <c r="Q33" s="1"/>
      <c r="R33" s="1">
        <v>20</v>
      </c>
      <c r="S33" s="1">
        <v>30</v>
      </c>
      <c r="T33" s="1"/>
      <c r="U33" s="1">
        <v>0</v>
      </c>
      <c r="V33" s="1">
        <v>0</v>
      </c>
      <c r="W33" s="1"/>
      <c r="X33" s="1">
        <v>12</v>
      </c>
      <c r="Y33" s="1">
        <v>0</v>
      </c>
      <c r="Z33" s="1"/>
      <c r="AA33" s="1">
        <v>30</v>
      </c>
      <c r="AB33" s="1">
        <v>0</v>
      </c>
      <c r="AC33" s="1"/>
      <c r="AD33" s="1">
        <v>4</v>
      </c>
      <c r="AE33" s="1">
        <v>4</v>
      </c>
      <c r="AF33" s="1"/>
      <c r="AG33" s="1">
        <v>12</v>
      </c>
      <c r="AH33" s="1">
        <v>6</v>
      </c>
      <c r="AI33" s="21">
        <v>1</v>
      </c>
      <c r="AJ33" s="1"/>
      <c r="AK33" s="1"/>
    </row>
    <row r="34" spans="1:37" x14ac:dyDescent="0.2">
      <c r="A34" s="3">
        <v>46</v>
      </c>
      <c r="B34" s="5" t="s">
        <v>33</v>
      </c>
      <c r="C34" s="1">
        <v>15</v>
      </c>
      <c r="D34" s="1">
        <v>0</v>
      </c>
      <c r="F34" s="1">
        <v>20</v>
      </c>
      <c r="G34" s="1">
        <v>10</v>
      </c>
      <c r="H34" s="1"/>
      <c r="I34" s="1">
        <v>12</v>
      </c>
      <c r="J34" s="1">
        <v>10</v>
      </c>
      <c r="K34" s="1"/>
      <c r="L34" s="1">
        <v>1</v>
      </c>
      <c r="M34" s="1">
        <v>0</v>
      </c>
      <c r="N34" s="1"/>
      <c r="O34" s="1">
        <v>4</v>
      </c>
      <c r="P34" s="1">
        <v>2</v>
      </c>
      <c r="Q34" s="1"/>
      <c r="R34" s="1">
        <v>20</v>
      </c>
      <c r="S34" s="1">
        <v>10</v>
      </c>
      <c r="T34" s="1"/>
      <c r="U34" s="1">
        <v>0</v>
      </c>
      <c r="V34" s="1">
        <v>0</v>
      </c>
      <c r="W34" s="1"/>
      <c r="X34" s="1">
        <v>12</v>
      </c>
      <c r="Y34" s="1">
        <v>0</v>
      </c>
      <c r="Z34" s="1"/>
      <c r="AA34" s="1">
        <v>30</v>
      </c>
      <c r="AB34" s="1">
        <v>10</v>
      </c>
      <c r="AC34" s="1"/>
      <c r="AD34" s="1">
        <v>4</v>
      </c>
      <c r="AE34" s="1">
        <v>2</v>
      </c>
      <c r="AF34" s="1"/>
      <c r="AG34" s="1">
        <v>12</v>
      </c>
      <c r="AH34" s="1">
        <v>8</v>
      </c>
      <c r="AI34" s="21">
        <v>1</v>
      </c>
      <c r="AJ34" s="1"/>
      <c r="AK34" s="1"/>
    </row>
    <row r="35" spans="1:37" x14ac:dyDescent="0.2">
      <c r="A35" s="3">
        <v>48</v>
      </c>
      <c r="B35" s="5" t="s">
        <v>34</v>
      </c>
      <c r="C35" s="1">
        <v>15</v>
      </c>
      <c r="D35" s="1">
        <v>10</v>
      </c>
      <c r="F35" s="1">
        <v>20</v>
      </c>
      <c r="G35" s="1">
        <v>30</v>
      </c>
      <c r="H35" s="1"/>
      <c r="I35" s="1">
        <v>12</v>
      </c>
      <c r="J35" s="1">
        <v>5</v>
      </c>
      <c r="K35" s="1"/>
      <c r="L35" s="1">
        <v>1</v>
      </c>
      <c r="M35" s="1">
        <v>5</v>
      </c>
      <c r="N35" s="1"/>
      <c r="O35" s="1">
        <v>4</v>
      </c>
      <c r="P35" s="1">
        <v>10</v>
      </c>
      <c r="Q35" s="1"/>
      <c r="R35" s="1">
        <v>20</v>
      </c>
      <c r="S35" s="1">
        <v>40</v>
      </c>
      <c r="T35" s="1"/>
      <c r="U35" s="1">
        <v>0</v>
      </c>
      <c r="V35" s="1">
        <v>10</v>
      </c>
      <c r="W35" s="1"/>
      <c r="X35" s="1">
        <v>12</v>
      </c>
      <c r="Y35" s="1">
        <v>10</v>
      </c>
      <c r="Z35" s="1"/>
      <c r="AA35" s="1">
        <v>30</v>
      </c>
      <c r="AB35" s="1">
        <v>30</v>
      </c>
      <c r="AC35" s="1"/>
      <c r="AD35" s="1">
        <v>4</v>
      </c>
      <c r="AE35" s="1">
        <v>10</v>
      </c>
      <c r="AF35" s="1"/>
      <c r="AG35" s="1">
        <v>12</v>
      </c>
      <c r="AH35" s="1">
        <v>20</v>
      </c>
      <c r="AI35" s="21">
        <v>1</v>
      </c>
      <c r="AJ35" s="1"/>
      <c r="AK35" s="1"/>
    </row>
    <row r="36" spans="1:37" x14ac:dyDescent="0.2">
      <c r="A36" s="3">
        <v>50</v>
      </c>
      <c r="B36" s="5" t="s">
        <v>35</v>
      </c>
      <c r="C36" s="1">
        <v>15</v>
      </c>
      <c r="D36" s="1">
        <v>10</v>
      </c>
      <c r="F36" s="1">
        <v>20</v>
      </c>
      <c r="G36" s="1">
        <v>12</v>
      </c>
      <c r="H36" s="1"/>
      <c r="I36" s="1">
        <v>12</v>
      </c>
      <c r="J36" s="1">
        <v>12</v>
      </c>
      <c r="K36" s="1"/>
      <c r="L36" s="1">
        <v>1</v>
      </c>
      <c r="M36" s="1">
        <v>2</v>
      </c>
      <c r="N36" s="1"/>
      <c r="O36" s="1">
        <v>4</v>
      </c>
      <c r="P36" s="1">
        <v>10</v>
      </c>
      <c r="Q36" s="1"/>
      <c r="R36" s="1">
        <v>20</v>
      </c>
      <c r="S36" s="1">
        <v>40</v>
      </c>
      <c r="T36" s="1"/>
      <c r="U36" s="1">
        <v>0</v>
      </c>
      <c r="V36" s="1">
        <v>15</v>
      </c>
      <c r="W36" s="1"/>
      <c r="X36" s="1">
        <v>12</v>
      </c>
      <c r="Y36" s="1">
        <v>15</v>
      </c>
      <c r="Z36" s="1"/>
      <c r="AA36" s="1">
        <v>30</v>
      </c>
      <c r="AB36" s="1">
        <v>30</v>
      </c>
      <c r="AC36" s="1"/>
      <c r="AD36" s="1">
        <v>4</v>
      </c>
      <c r="AE36" s="1">
        <v>6</v>
      </c>
      <c r="AF36" s="1"/>
      <c r="AG36" s="1">
        <v>12</v>
      </c>
      <c r="AH36" s="1">
        <v>25</v>
      </c>
      <c r="AI36" s="21">
        <v>1</v>
      </c>
      <c r="AJ36" s="1"/>
      <c r="AK36" s="1"/>
    </row>
    <row r="37" spans="1:37" x14ac:dyDescent="0.2">
      <c r="A37" s="3">
        <v>51</v>
      </c>
      <c r="B37" s="5" t="s">
        <v>36</v>
      </c>
      <c r="C37" s="1">
        <v>15</v>
      </c>
      <c r="D37" s="1">
        <v>20</v>
      </c>
      <c r="F37" s="1">
        <v>20</v>
      </c>
      <c r="G37" s="1">
        <v>10</v>
      </c>
      <c r="H37" s="1"/>
      <c r="I37" s="1">
        <v>12</v>
      </c>
      <c r="J37" s="1">
        <v>20</v>
      </c>
      <c r="K37" s="1"/>
      <c r="L37" s="1">
        <v>1</v>
      </c>
      <c r="M37" s="1">
        <v>6</v>
      </c>
      <c r="N37" s="1"/>
      <c r="O37" s="1">
        <v>4</v>
      </c>
      <c r="P37" s="1">
        <v>10</v>
      </c>
      <c r="Q37" s="1"/>
      <c r="R37" s="1">
        <v>20</v>
      </c>
      <c r="S37" s="1">
        <v>30</v>
      </c>
      <c r="T37" s="1"/>
      <c r="U37" s="1">
        <v>0</v>
      </c>
      <c r="V37" s="1">
        <v>20</v>
      </c>
      <c r="W37" s="1"/>
      <c r="X37" s="1">
        <v>12</v>
      </c>
      <c r="Y37" s="1">
        <v>20</v>
      </c>
      <c r="Z37" s="1"/>
      <c r="AA37" s="1">
        <v>30</v>
      </c>
      <c r="AB37" s="1">
        <v>20</v>
      </c>
      <c r="AC37" s="1"/>
      <c r="AD37" s="1">
        <v>4</v>
      </c>
      <c r="AE37" s="1">
        <v>10</v>
      </c>
      <c r="AF37" s="1"/>
      <c r="AG37" s="1">
        <v>12</v>
      </c>
      <c r="AH37" s="1">
        <v>10</v>
      </c>
      <c r="AI37" s="21">
        <v>1</v>
      </c>
      <c r="AJ37" s="1"/>
      <c r="AK37" s="1"/>
    </row>
    <row r="38" spans="1:37" x14ac:dyDescent="0.2">
      <c r="A38" s="3">
        <v>53</v>
      </c>
      <c r="B38" s="5" t="s">
        <v>37</v>
      </c>
      <c r="C38" s="1">
        <v>15</v>
      </c>
      <c r="D38" s="1">
        <v>0</v>
      </c>
      <c r="F38" s="1">
        <v>20</v>
      </c>
      <c r="G38" s="1">
        <v>10</v>
      </c>
      <c r="H38" s="1"/>
      <c r="I38" s="1">
        <v>12</v>
      </c>
      <c r="J38" s="1">
        <v>15</v>
      </c>
      <c r="K38" s="1"/>
      <c r="L38" s="1">
        <v>1</v>
      </c>
      <c r="M38" s="1">
        <v>0</v>
      </c>
      <c r="N38" s="1"/>
      <c r="O38" s="1">
        <v>4</v>
      </c>
      <c r="P38" s="1">
        <v>0</v>
      </c>
      <c r="Q38" s="1"/>
      <c r="R38" s="1">
        <v>20</v>
      </c>
      <c r="S38" s="1">
        <v>30</v>
      </c>
      <c r="T38" s="1"/>
      <c r="U38" s="1">
        <v>0</v>
      </c>
      <c r="V38" s="1">
        <v>0</v>
      </c>
      <c r="W38" s="1"/>
      <c r="X38" s="1">
        <v>12</v>
      </c>
      <c r="Y38" s="1">
        <v>0</v>
      </c>
      <c r="Z38" s="1"/>
      <c r="AA38" s="1">
        <v>30</v>
      </c>
      <c r="AB38" s="1">
        <v>20</v>
      </c>
      <c r="AC38" s="1"/>
      <c r="AD38" s="1">
        <v>4</v>
      </c>
      <c r="AE38" s="1">
        <v>0</v>
      </c>
      <c r="AF38" s="1"/>
      <c r="AG38" s="1">
        <v>12</v>
      </c>
      <c r="AH38" s="1">
        <v>0</v>
      </c>
      <c r="AI38" s="21">
        <v>1</v>
      </c>
      <c r="AJ38" s="1"/>
      <c r="AK38" s="1"/>
    </row>
    <row r="39" spans="1:37" x14ac:dyDescent="0.2">
      <c r="A39" s="3">
        <v>54</v>
      </c>
      <c r="B39" s="5" t="s">
        <v>38</v>
      </c>
      <c r="C39" s="1">
        <v>15</v>
      </c>
      <c r="D39" s="1">
        <v>10</v>
      </c>
      <c r="F39" s="1">
        <v>20</v>
      </c>
      <c r="G39" s="1">
        <v>30</v>
      </c>
      <c r="H39" s="1"/>
      <c r="I39" s="1">
        <v>12</v>
      </c>
      <c r="J39" s="1">
        <v>4</v>
      </c>
      <c r="K39" s="1"/>
      <c r="L39" s="1">
        <v>1</v>
      </c>
      <c r="M39" s="1">
        <v>1</v>
      </c>
      <c r="N39" s="1"/>
      <c r="O39" s="1">
        <v>4</v>
      </c>
      <c r="P39" s="1">
        <v>10</v>
      </c>
      <c r="Q39" s="1"/>
      <c r="R39" s="1">
        <v>20</v>
      </c>
      <c r="S39" s="1">
        <v>60</v>
      </c>
      <c r="T39" s="1"/>
      <c r="U39" s="1">
        <v>0</v>
      </c>
      <c r="V39" s="1">
        <v>8</v>
      </c>
      <c r="W39" s="1"/>
      <c r="X39" s="1">
        <v>12</v>
      </c>
      <c r="Y39" s="1">
        <v>8</v>
      </c>
      <c r="Z39" s="1"/>
      <c r="AA39" s="1">
        <v>30</v>
      </c>
      <c r="AB39" s="1">
        <v>4</v>
      </c>
      <c r="AC39" s="1"/>
      <c r="AD39" s="1">
        <v>4</v>
      </c>
      <c r="AE39" s="1">
        <v>2</v>
      </c>
      <c r="AF39" s="1"/>
      <c r="AG39" s="1">
        <v>12</v>
      </c>
      <c r="AH39" s="1">
        <v>2</v>
      </c>
      <c r="AI39" s="21">
        <v>1</v>
      </c>
      <c r="AJ39" s="1"/>
      <c r="AK39" s="1"/>
    </row>
    <row r="40" spans="1:37" s="6" customFormat="1" x14ac:dyDescent="0.2">
      <c r="A40" s="3">
        <v>55</v>
      </c>
      <c r="B40" s="5" t="s">
        <v>39</v>
      </c>
      <c r="C40" s="1">
        <v>15</v>
      </c>
      <c r="D40" s="1">
        <v>15</v>
      </c>
      <c r="E40" s="1"/>
      <c r="F40" s="1">
        <v>20</v>
      </c>
      <c r="G40" s="1">
        <v>20</v>
      </c>
      <c r="H40" s="1"/>
      <c r="I40" s="1">
        <v>12</v>
      </c>
      <c r="J40" s="1">
        <v>15</v>
      </c>
      <c r="K40" s="1"/>
      <c r="L40" s="1">
        <v>1</v>
      </c>
      <c r="M40" s="1">
        <v>5</v>
      </c>
      <c r="N40" s="1"/>
      <c r="O40" s="1">
        <v>4</v>
      </c>
      <c r="P40" s="1">
        <v>20</v>
      </c>
      <c r="Q40" s="1"/>
      <c r="R40" s="1">
        <v>20</v>
      </c>
      <c r="S40" s="1">
        <v>12</v>
      </c>
      <c r="T40" s="1"/>
      <c r="U40" s="1">
        <v>0</v>
      </c>
      <c r="V40" s="1">
        <v>12</v>
      </c>
      <c r="W40" s="1"/>
      <c r="X40" s="1">
        <v>12</v>
      </c>
      <c r="Y40" s="1">
        <v>12</v>
      </c>
      <c r="Z40" s="1"/>
      <c r="AA40" s="1">
        <v>30</v>
      </c>
      <c r="AB40" s="1">
        <v>30</v>
      </c>
      <c r="AC40" s="1"/>
      <c r="AD40" s="1">
        <v>4</v>
      </c>
      <c r="AE40" s="1">
        <v>20</v>
      </c>
      <c r="AF40" s="1"/>
      <c r="AG40" s="1">
        <v>12</v>
      </c>
      <c r="AH40" s="1">
        <v>15</v>
      </c>
      <c r="AI40" s="21">
        <v>1</v>
      </c>
      <c r="AJ40" s="1"/>
      <c r="AK40" s="1"/>
    </row>
    <row r="41" spans="1:37" x14ac:dyDescent="0.2">
      <c r="A41" s="3">
        <v>56</v>
      </c>
      <c r="B41" s="5" t="s">
        <v>40</v>
      </c>
      <c r="C41" s="1">
        <v>15</v>
      </c>
      <c r="D41" s="1">
        <v>0</v>
      </c>
      <c r="F41" s="1">
        <v>20</v>
      </c>
      <c r="G41" s="1">
        <v>0</v>
      </c>
      <c r="H41" s="1"/>
      <c r="I41" s="1">
        <v>12</v>
      </c>
      <c r="J41" s="1">
        <v>0</v>
      </c>
      <c r="K41" s="1"/>
      <c r="L41" s="1">
        <v>1</v>
      </c>
      <c r="M41" s="1">
        <v>2</v>
      </c>
      <c r="N41" s="1"/>
      <c r="O41" s="1">
        <v>4</v>
      </c>
      <c r="P41" s="1">
        <v>2</v>
      </c>
      <c r="Q41" s="1"/>
      <c r="R41" s="1">
        <v>20</v>
      </c>
      <c r="S41" s="1">
        <v>10</v>
      </c>
      <c r="T41" s="1"/>
      <c r="U41" s="1">
        <v>0</v>
      </c>
      <c r="V41" s="1">
        <v>0</v>
      </c>
      <c r="W41" s="1"/>
      <c r="X41" s="1">
        <v>12</v>
      </c>
      <c r="Y41" s="1">
        <v>0</v>
      </c>
      <c r="Z41" s="1"/>
      <c r="AA41" s="1">
        <v>30</v>
      </c>
      <c r="AB41" s="1">
        <v>0</v>
      </c>
      <c r="AC41" s="1"/>
      <c r="AD41" s="1">
        <v>4</v>
      </c>
      <c r="AE41" s="1">
        <v>0</v>
      </c>
      <c r="AF41" s="1"/>
      <c r="AG41" s="1">
        <v>12</v>
      </c>
      <c r="AH41" s="1">
        <v>0</v>
      </c>
      <c r="AI41" s="21">
        <v>1</v>
      </c>
      <c r="AJ41" s="1"/>
      <c r="AK41" s="1"/>
    </row>
    <row r="42" spans="1:37" x14ac:dyDescent="0.2">
      <c r="A42" s="3">
        <v>57</v>
      </c>
      <c r="B42" s="5" t="s">
        <v>41</v>
      </c>
      <c r="C42" s="1">
        <v>15</v>
      </c>
      <c r="D42" s="1">
        <v>15</v>
      </c>
      <c r="F42" s="1">
        <v>20</v>
      </c>
      <c r="G42" s="1">
        <v>0</v>
      </c>
      <c r="H42" s="1"/>
      <c r="I42" s="1">
        <v>12</v>
      </c>
      <c r="J42" s="1">
        <v>15</v>
      </c>
      <c r="K42" s="1"/>
      <c r="L42" s="1">
        <v>1</v>
      </c>
      <c r="M42" s="1">
        <v>2</v>
      </c>
      <c r="N42" s="1"/>
      <c r="O42" s="1">
        <v>4</v>
      </c>
      <c r="P42" s="1">
        <v>6</v>
      </c>
      <c r="Q42" s="1"/>
      <c r="R42" s="1">
        <v>20</v>
      </c>
      <c r="S42" s="1">
        <v>20</v>
      </c>
      <c r="T42" s="1"/>
      <c r="U42" s="1">
        <v>0</v>
      </c>
      <c r="V42" s="1">
        <v>0</v>
      </c>
      <c r="W42" s="1"/>
      <c r="X42" s="1">
        <v>12</v>
      </c>
      <c r="Y42" s="1">
        <v>0</v>
      </c>
      <c r="Z42" s="1"/>
      <c r="AA42" s="1">
        <v>30</v>
      </c>
      <c r="AB42" s="1">
        <v>10</v>
      </c>
      <c r="AC42" s="1"/>
      <c r="AD42" s="1">
        <v>4</v>
      </c>
      <c r="AE42" s="1">
        <v>6</v>
      </c>
      <c r="AF42" s="1"/>
      <c r="AG42" s="1">
        <v>12</v>
      </c>
      <c r="AH42" s="1">
        <v>0</v>
      </c>
      <c r="AI42" s="21">
        <v>1</v>
      </c>
      <c r="AJ42" s="1"/>
      <c r="AK42" s="1"/>
    </row>
    <row r="43" spans="1:37" x14ac:dyDescent="0.2">
      <c r="A43" s="3">
        <v>58</v>
      </c>
      <c r="B43" s="5" t="s">
        <v>42</v>
      </c>
      <c r="C43" s="1">
        <v>15</v>
      </c>
      <c r="D43" s="1">
        <v>0</v>
      </c>
      <c r="F43" s="1">
        <v>20</v>
      </c>
      <c r="G43" s="1">
        <v>0</v>
      </c>
      <c r="H43" s="1"/>
      <c r="I43" s="1">
        <v>12</v>
      </c>
      <c r="J43" s="1">
        <v>0</v>
      </c>
      <c r="K43" s="1"/>
      <c r="L43" s="1">
        <v>1</v>
      </c>
      <c r="M43" s="1">
        <v>10</v>
      </c>
      <c r="N43" s="1"/>
      <c r="O43" s="1">
        <v>4</v>
      </c>
      <c r="P43" s="1">
        <v>20</v>
      </c>
      <c r="Q43" s="1"/>
      <c r="R43" s="1">
        <v>20</v>
      </c>
      <c r="S43" s="1">
        <v>50</v>
      </c>
      <c r="T43" s="1"/>
      <c r="U43" s="1">
        <v>0</v>
      </c>
      <c r="V43" s="1">
        <v>0</v>
      </c>
      <c r="W43" s="1"/>
      <c r="X43" s="1">
        <v>12</v>
      </c>
      <c r="Y43" s="1">
        <v>0</v>
      </c>
      <c r="Z43" s="1"/>
      <c r="AA43" s="1">
        <v>30</v>
      </c>
      <c r="AB43" s="1">
        <v>0</v>
      </c>
      <c r="AC43" s="1"/>
      <c r="AD43" s="1">
        <v>4</v>
      </c>
      <c r="AE43" s="1">
        <v>20</v>
      </c>
      <c r="AF43" s="1"/>
      <c r="AG43" s="1">
        <v>12</v>
      </c>
      <c r="AH43" s="1">
        <v>30</v>
      </c>
      <c r="AI43" s="21">
        <v>1</v>
      </c>
      <c r="AJ43" s="1"/>
      <c r="AK43" s="1"/>
    </row>
    <row r="44" spans="1:37" x14ac:dyDescent="0.2">
      <c r="A44" s="3">
        <v>59</v>
      </c>
      <c r="B44" s="5" t="s">
        <v>43</v>
      </c>
      <c r="C44" s="1">
        <v>15</v>
      </c>
      <c r="D44" s="1">
        <v>15</v>
      </c>
      <c r="F44" s="1">
        <v>20</v>
      </c>
      <c r="G44" s="1">
        <v>10</v>
      </c>
      <c r="H44" s="1"/>
      <c r="I44" s="1">
        <v>12</v>
      </c>
      <c r="J44" s="1">
        <v>0</v>
      </c>
      <c r="K44" s="1"/>
      <c r="L44" s="1">
        <v>1</v>
      </c>
      <c r="M44" s="1">
        <v>2</v>
      </c>
      <c r="N44" s="1"/>
      <c r="O44" s="1">
        <v>4</v>
      </c>
      <c r="P44" s="1">
        <v>0</v>
      </c>
      <c r="Q44" s="1"/>
      <c r="R44" s="1">
        <v>20</v>
      </c>
      <c r="S44" s="1">
        <v>40</v>
      </c>
      <c r="T44" s="1"/>
      <c r="U44" s="1">
        <v>0</v>
      </c>
      <c r="V44" s="1">
        <v>0</v>
      </c>
      <c r="W44" s="1"/>
      <c r="X44" s="1">
        <v>12</v>
      </c>
      <c r="Y44" s="1">
        <v>0</v>
      </c>
      <c r="Z44" s="1"/>
      <c r="AA44" s="1">
        <v>30</v>
      </c>
      <c r="AB44" s="1">
        <v>0</v>
      </c>
      <c r="AC44" s="1"/>
      <c r="AD44" s="1">
        <v>4</v>
      </c>
      <c r="AE44" s="1">
        <v>0</v>
      </c>
      <c r="AF44" s="1"/>
      <c r="AG44" s="1">
        <v>12</v>
      </c>
      <c r="AH44" s="1">
        <v>0</v>
      </c>
      <c r="AI44" s="21">
        <v>1</v>
      </c>
      <c r="AJ44" s="1"/>
      <c r="AK44" s="1"/>
    </row>
    <row r="45" spans="1:37" x14ac:dyDescent="0.2">
      <c r="A45" s="3">
        <v>60</v>
      </c>
      <c r="B45" s="5" t="s">
        <v>44</v>
      </c>
      <c r="C45" s="1">
        <v>15</v>
      </c>
      <c r="D45" s="1">
        <v>5</v>
      </c>
      <c r="F45" s="1">
        <v>20</v>
      </c>
      <c r="G45" s="1">
        <v>5</v>
      </c>
      <c r="H45" s="1"/>
      <c r="I45" s="1">
        <v>12</v>
      </c>
      <c r="J45" s="1">
        <v>5</v>
      </c>
      <c r="K45" s="1"/>
      <c r="L45" s="1">
        <v>1</v>
      </c>
      <c r="M45" s="1">
        <v>6</v>
      </c>
      <c r="N45" s="1"/>
      <c r="O45" s="1">
        <v>4</v>
      </c>
      <c r="P45" s="1">
        <v>10</v>
      </c>
      <c r="Q45" s="1"/>
      <c r="R45" s="1">
        <v>20</v>
      </c>
      <c r="S45" s="1">
        <v>10</v>
      </c>
      <c r="T45" s="1"/>
      <c r="U45" s="1">
        <v>0</v>
      </c>
      <c r="V45" s="1">
        <v>6</v>
      </c>
      <c r="W45" s="1"/>
      <c r="X45" s="1">
        <v>12</v>
      </c>
      <c r="Y45" s="1">
        <v>6</v>
      </c>
      <c r="Z45" s="1"/>
      <c r="AA45" s="1">
        <v>30</v>
      </c>
      <c r="AB45" s="1">
        <v>10</v>
      </c>
      <c r="AC45" s="1"/>
      <c r="AD45" s="1">
        <v>4</v>
      </c>
      <c r="AE45" s="1">
        <v>10</v>
      </c>
      <c r="AF45" s="1"/>
      <c r="AG45" s="1">
        <v>12</v>
      </c>
      <c r="AH45" s="1">
        <v>10</v>
      </c>
      <c r="AI45" s="21">
        <v>1</v>
      </c>
      <c r="AJ45" s="1"/>
      <c r="AK45" s="1"/>
    </row>
    <row r="46" spans="1:37" x14ac:dyDescent="0.2">
      <c r="A46" s="3">
        <v>63</v>
      </c>
      <c r="B46" s="5" t="s">
        <v>45</v>
      </c>
      <c r="C46" s="1">
        <v>15</v>
      </c>
      <c r="D46" s="1">
        <v>0</v>
      </c>
      <c r="F46" s="1">
        <v>20</v>
      </c>
      <c r="G46" s="1">
        <v>10</v>
      </c>
      <c r="H46" s="1"/>
      <c r="I46" s="1">
        <v>12</v>
      </c>
      <c r="J46" s="1">
        <v>0</v>
      </c>
      <c r="K46" s="1"/>
      <c r="L46" s="1">
        <v>1</v>
      </c>
      <c r="M46" s="1">
        <v>2</v>
      </c>
      <c r="N46" s="1"/>
      <c r="O46" s="1">
        <v>4</v>
      </c>
      <c r="P46" s="1">
        <v>4</v>
      </c>
      <c r="Q46" s="1"/>
      <c r="R46" s="1">
        <v>20</v>
      </c>
      <c r="S46" s="1">
        <v>0</v>
      </c>
      <c r="T46" s="1"/>
      <c r="U46" s="1">
        <v>0</v>
      </c>
      <c r="V46" s="1">
        <v>10</v>
      </c>
      <c r="W46" s="1"/>
      <c r="X46" s="1">
        <v>12</v>
      </c>
      <c r="Y46" s="1">
        <v>0</v>
      </c>
      <c r="Z46" s="1"/>
      <c r="AA46" s="1">
        <v>30</v>
      </c>
      <c r="AB46" s="1">
        <v>0</v>
      </c>
      <c r="AC46" s="1"/>
      <c r="AD46" s="1">
        <v>4</v>
      </c>
      <c r="AE46" s="1">
        <v>4</v>
      </c>
      <c r="AF46" s="1"/>
      <c r="AG46" s="1">
        <v>12</v>
      </c>
      <c r="AH46" s="1">
        <v>10</v>
      </c>
      <c r="AI46" s="21">
        <v>1</v>
      </c>
      <c r="AJ46" s="1"/>
      <c r="AK46" s="1"/>
    </row>
    <row r="47" spans="1:37" x14ac:dyDescent="0.2">
      <c r="A47" s="3">
        <v>64</v>
      </c>
      <c r="B47" s="5" t="s">
        <v>46</v>
      </c>
      <c r="C47" s="1">
        <v>15</v>
      </c>
      <c r="D47" s="1">
        <v>3</v>
      </c>
      <c r="F47" s="1">
        <v>20</v>
      </c>
      <c r="G47" s="1">
        <v>0</v>
      </c>
      <c r="H47" s="1"/>
      <c r="I47" s="1">
        <v>12</v>
      </c>
      <c r="J47" s="1">
        <v>0</v>
      </c>
      <c r="K47" s="1"/>
      <c r="L47" s="1">
        <v>1</v>
      </c>
      <c r="M47" s="1">
        <v>2</v>
      </c>
      <c r="N47" s="1"/>
      <c r="O47" s="1">
        <v>4</v>
      </c>
      <c r="P47" s="1">
        <v>0</v>
      </c>
      <c r="Q47" s="1"/>
      <c r="R47" s="1">
        <v>20</v>
      </c>
      <c r="S47" s="1">
        <v>20</v>
      </c>
      <c r="T47" s="1"/>
      <c r="U47" s="1">
        <v>0</v>
      </c>
      <c r="V47" s="1">
        <v>10</v>
      </c>
      <c r="W47" s="1"/>
      <c r="X47" s="1">
        <v>12</v>
      </c>
      <c r="Y47" s="1">
        <v>10</v>
      </c>
      <c r="Z47" s="1"/>
      <c r="AA47" s="1">
        <v>30</v>
      </c>
      <c r="AB47" s="1">
        <v>5</v>
      </c>
      <c r="AC47" s="1"/>
      <c r="AD47" s="1">
        <v>4</v>
      </c>
      <c r="AE47" s="1">
        <v>0</v>
      </c>
      <c r="AF47" s="1"/>
      <c r="AG47" s="1">
        <v>12</v>
      </c>
      <c r="AH47" s="1">
        <v>0</v>
      </c>
      <c r="AI47" s="21">
        <v>1</v>
      </c>
      <c r="AJ47" s="1"/>
      <c r="AK47" s="1"/>
    </row>
    <row r="48" spans="1:37" x14ac:dyDescent="0.2">
      <c r="A48" s="3">
        <v>65</v>
      </c>
      <c r="B48" s="5" t="s">
        <v>47</v>
      </c>
      <c r="C48" s="1">
        <v>15</v>
      </c>
      <c r="D48" s="1">
        <v>0</v>
      </c>
      <c r="F48" s="1">
        <v>20</v>
      </c>
      <c r="G48" s="1">
        <v>0</v>
      </c>
      <c r="H48" s="1"/>
      <c r="I48" s="1">
        <v>12</v>
      </c>
      <c r="J48" s="1">
        <v>15</v>
      </c>
      <c r="K48" s="1"/>
      <c r="L48" s="1">
        <v>1</v>
      </c>
      <c r="M48" s="1">
        <v>2</v>
      </c>
      <c r="N48" s="1"/>
      <c r="O48" s="1">
        <v>4</v>
      </c>
      <c r="P48" s="1">
        <v>0</v>
      </c>
      <c r="Q48" s="1"/>
      <c r="R48" s="1">
        <v>20</v>
      </c>
      <c r="S48" s="1">
        <v>24</v>
      </c>
      <c r="T48" s="1"/>
      <c r="U48" s="1">
        <v>0</v>
      </c>
      <c r="V48" s="1">
        <v>12</v>
      </c>
      <c r="W48" s="1"/>
      <c r="X48" s="1">
        <v>12</v>
      </c>
      <c r="Y48" s="1">
        <v>12</v>
      </c>
      <c r="Z48" s="1"/>
      <c r="AA48" s="1">
        <v>30</v>
      </c>
      <c r="AB48" s="1">
        <v>0</v>
      </c>
      <c r="AC48" s="1"/>
      <c r="AD48" s="1">
        <v>4</v>
      </c>
      <c r="AE48" s="1">
        <v>0</v>
      </c>
      <c r="AF48" s="1"/>
      <c r="AG48" s="1">
        <v>12</v>
      </c>
      <c r="AH48" s="1">
        <v>15</v>
      </c>
      <c r="AI48" s="21">
        <v>1</v>
      </c>
      <c r="AJ48" s="1"/>
      <c r="AK48" s="1"/>
    </row>
    <row r="49" spans="1:37" x14ac:dyDescent="0.2">
      <c r="A49" s="3">
        <v>66</v>
      </c>
      <c r="B49" s="5" t="s">
        <v>48</v>
      </c>
      <c r="C49" s="1">
        <v>15</v>
      </c>
      <c r="D49" s="1">
        <v>0</v>
      </c>
      <c r="F49" s="1">
        <v>20</v>
      </c>
      <c r="G49" s="1">
        <v>0</v>
      </c>
      <c r="H49" s="1"/>
      <c r="I49" s="1">
        <v>12</v>
      </c>
      <c r="J49" s="1">
        <v>0</v>
      </c>
      <c r="K49" s="1"/>
      <c r="L49" s="1">
        <v>1</v>
      </c>
      <c r="M49" s="1">
        <v>5</v>
      </c>
      <c r="N49" s="1"/>
      <c r="O49" s="1">
        <v>4</v>
      </c>
      <c r="P49" s="1">
        <v>10</v>
      </c>
      <c r="Q49" s="1"/>
      <c r="R49" s="1">
        <v>20</v>
      </c>
      <c r="S49" s="1">
        <v>10</v>
      </c>
      <c r="T49" s="1"/>
      <c r="U49" s="1">
        <v>0</v>
      </c>
      <c r="V49" s="1">
        <v>0</v>
      </c>
      <c r="W49" s="1"/>
      <c r="X49" s="1">
        <v>12</v>
      </c>
      <c r="Y49" s="1">
        <v>0</v>
      </c>
      <c r="Z49" s="1"/>
      <c r="AA49" s="1">
        <v>30</v>
      </c>
      <c r="AB49" s="1">
        <v>10</v>
      </c>
      <c r="AC49" s="1"/>
      <c r="AD49" s="1">
        <v>4</v>
      </c>
      <c r="AE49" s="1">
        <v>10</v>
      </c>
      <c r="AF49" s="1"/>
      <c r="AG49" s="1">
        <v>12</v>
      </c>
      <c r="AH49" s="1">
        <v>10</v>
      </c>
      <c r="AI49" s="21">
        <v>1</v>
      </c>
      <c r="AJ49" s="1"/>
      <c r="AK49" s="1"/>
    </row>
    <row r="50" spans="1:37" x14ac:dyDescent="0.2">
      <c r="A50" s="3">
        <v>68</v>
      </c>
      <c r="B50" s="5" t="s">
        <v>49</v>
      </c>
      <c r="C50" s="1">
        <v>15</v>
      </c>
      <c r="D50" s="1">
        <v>20</v>
      </c>
      <c r="F50" s="1">
        <v>20</v>
      </c>
      <c r="G50" s="1">
        <v>20</v>
      </c>
      <c r="H50" s="1"/>
      <c r="I50" s="1">
        <v>12</v>
      </c>
      <c r="J50" s="1">
        <v>20</v>
      </c>
      <c r="K50" s="1"/>
      <c r="L50" s="1">
        <v>1</v>
      </c>
      <c r="M50" s="1">
        <v>0</v>
      </c>
      <c r="N50" s="1"/>
      <c r="O50" s="1">
        <v>4</v>
      </c>
      <c r="P50" s="1">
        <v>20</v>
      </c>
      <c r="Q50" s="1"/>
      <c r="R50" s="1">
        <v>20</v>
      </c>
      <c r="S50" s="1">
        <v>20</v>
      </c>
      <c r="T50" s="1"/>
      <c r="U50" s="1">
        <v>0</v>
      </c>
      <c r="V50" s="1">
        <v>0</v>
      </c>
      <c r="W50" s="1"/>
      <c r="X50" s="1">
        <v>12</v>
      </c>
      <c r="Y50" s="1">
        <v>0</v>
      </c>
      <c r="Z50" s="1"/>
      <c r="AA50" s="1">
        <v>30</v>
      </c>
      <c r="AB50" s="1">
        <v>20</v>
      </c>
      <c r="AC50" s="1"/>
      <c r="AD50" s="1">
        <v>4</v>
      </c>
      <c r="AE50" s="1">
        <v>20</v>
      </c>
      <c r="AF50" s="1"/>
      <c r="AG50" s="1">
        <v>12</v>
      </c>
      <c r="AH50" s="1">
        <v>20</v>
      </c>
      <c r="AI50" s="21">
        <v>1</v>
      </c>
      <c r="AJ50" s="1"/>
      <c r="AK50" s="1"/>
    </row>
    <row r="51" spans="1:37" x14ac:dyDescent="0.2">
      <c r="A51" s="3">
        <v>69</v>
      </c>
      <c r="B51" s="5" t="s">
        <v>50</v>
      </c>
      <c r="C51" s="1">
        <v>15</v>
      </c>
      <c r="D51" s="1">
        <v>0</v>
      </c>
      <c r="F51" s="1">
        <v>20</v>
      </c>
      <c r="G51" s="1">
        <v>0</v>
      </c>
      <c r="H51" s="1"/>
      <c r="I51" s="1">
        <v>12</v>
      </c>
      <c r="J51" s="1">
        <v>0</v>
      </c>
      <c r="K51" s="1"/>
      <c r="L51" s="1">
        <v>1</v>
      </c>
      <c r="M51" s="1">
        <v>0</v>
      </c>
      <c r="N51" s="1"/>
      <c r="O51" s="1">
        <v>4</v>
      </c>
      <c r="P51" s="1">
        <v>0</v>
      </c>
      <c r="Q51" s="1"/>
      <c r="R51" s="1">
        <v>20</v>
      </c>
      <c r="S51" s="1">
        <v>0</v>
      </c>
      <c r="T51" s="1"/>
      <c r="U51" s="1">
        <v>0</v>
      </c>
      <c r="V51" s="1">
        <v>0</v>
      </c>
      <c r="W51" s="1"/>
      <c r="X51" s="1">
        <v>12</v>
      </c>
      <c r="Y51" s="1">
        <v>0</v>
      </c>
      <c r="Z51" s="1"/>
      <c r="AA51" s="1">
        <v>30</v>
      </c>
      <c r="AB51" s="1">
        <v>0</v>
      </c>
      <c r="AC51" s="1"/>
      <c r="AD51" s="1">
        <v>4</v>
      </c>
      <c r="AE51" s="1">
        <v>0</v>
      </c>
      <c r="AF51" s="1"/>
      <c r="AG51" s="1">
        <v>12</v>
      </c>
      <c r="AH51" s="1">
        <v>0</v>
      </c>
      <c r="AI51" s="21">
        <v>1</v>
      </c>
      <c r="AJ51" s="1"/>
      <c r="AK51" s="1"/>
    </row>
    <row r="52" spans="1:37" x14ac:dyDescent="0.2">
      <c r="A52" s="3">
        <v>70</v>
      </c>
      <c r="B52" s="5" t="s">
        <v>51</v>
      </c>
      <c r="C52" s="1">
        <v>15</v>
      </c>
      <c r="D52" s="1">
        <v>4</v>
      </c>
      <c r="F52" s="1">
        <v>20</v>
      </c>
      <c r="G52" s="1">
        <v>0</v>
      </c>
      <c r="H52" s="1"/>
      <c r="I52" s="1">
        <v>12</v>
      </c>
      <c r="J52" s="1">
        <v>2</v>
      </c>
      <c r="K52" s="1"/>
      <c r="L52" s="1">
        <v>1</v>
      </c>
      <c r="M52" s="1">
        <v>2</v>
      </c>
      <c r="N52" s="1"/>
      <c r="O52" s="1">
        <v>4</v>
      </c>
      <c r="P52" s="1">
        <v>2</v>
      </c>
      <c r="Q52" s="1"/>
      <c r="R52" s="1">
        <v>20</v>
      </c>
      <c r="S52" s="1">
        <v>10</v>
      </c>
      <c r="T52" s="1"/>
      <c r="U52" s="1">
        <v>0</v>
      </c>
      <c r="V52" s="1">
        <v>6</v>
      </c>
      <c r="W52" s="1"/>
      <c r="X52" s="1">
        <v>12</v>
      </c>
      <c r="Y52" s="1">
        <v>6</v>
      </c>
      <c r="Z52" s="1"/>
      <c r="AA52" s="1">
        <v>30</v>
      </c>
      <c r="AB52" s="1">
        <v>0</v>
      </c>
      <c r="AC52" s="1"/>
      <c r="AD52" s="1">
        <v>4</v>
      </c>
      <c r="AE52" s="1">
        <v>4</v>
      </c>
      <c r="AF52" s="1"/>
      <c r="AG52" s="1">
        <v>12</v>
      </c>
      <c r="AH52" s="1">
        <v>4</v>
      </c>
      <c r="AI52" s="21">
        <v>1</v>
      </c>
      <c r="AJ52" s="1"/>
      <c r="AK52" s="1"/>
    </row>
    <row r="53" spans="1:37" x14ac:dyDescent="0.2">
      <c r="A53" s="3">
        <v>71</v>
      </c>
      <c r="B53" s="5" t="s">
        <v>52</v>
      </c>
      <c r="C53" s="1">
        <v>15</v>
      </c>
      <c r="D53" s="1">
        <v>10</v>
      </c>
      <c r="F53" s="1">
        <v>20</v>
      </c>
      <c r="G53" s="1">
        <v>10</v>
      </c>
      <c r="H53" s="1"/>
      <c r="I53" s="1">
        <v>12</v>
      </c>
      <c r="J53" s="1">
        <v>6</v>
      </c>
      <c r="K53" s="1"/>
      <c r="L53" s="1">
        <v>1</v>
      </c>
      <c r="M53" s="1">
        <v>5</v>
      </c>
      <c r="N53" s="1"/>
      <c r="O53" s="1">
        <v>4</v>
      </c>
      <c r="P53" s="1">
        <v>5</v>
      </c>
      <c r="Q53" s="1"/>
      <c r="R53" s="1">
        <v>20</v>
      </c>
      <c r="S53" s="1">
        <v>40</v>
      </c>
      <c r="T53" s="1"/>
      <c r="U53" s="1">
        <v>0</v>
      </c>
      <c r="V53" s="1">
        <v>0</v>
      </c>
      <c r="W53" s="1"/>
      <c r="X53" s="1">
        <v>12</v>
      </c>
      <c r="Y53" s="1">
        <v>0</v>
      </c>
      <c r="Z53" s="1"/>
      <c r="AA53" s="1">
        <v>30</v>
      </c>
      <c r="AB53" s="1">
        <v>10</v>
      </c>
      <c r="AC53" s="1"/>
      <c r="AD53" s="1">
        <v>4</v>
      </c>
      <c r="AE53" s="1">
        <v>10</v>
      </c>
      <c r="AF53" s="1"/>
      <c r="AG53" s="1">
        <v>12</v>
      </c>
      <c r="AH53" s="1">
        <v>10</v>
      </c>
      <c r="AI53" s="21">
        <v>1</v>
      </c>
      <c r="AJ53" s="1"/>
      <c r="AK53" s="1"/>
    </row>
    <row r="54" spans="1:37" s="7" customFormat="1" x14ac:dyDescent="0.2">
      <c r="A54" s="3">
        <v>74</v>
      </c>
      <c r="B54" s="5" t="s">
        <v>53</v>
      </c>
      <c r="C54" s="1">
        <v>15</v>
      </c>
      <c r="D54" s="1">
        <v>15</v>
      </c>
      <c r="E54" s="1">
        <v>9</v>
      </c>
      <c r="F54" s="1">
        <v>20</v>
      </c>
      <c r="G54" s="1">
        <v>10</v>
      </c>
      <c r="H54" s="1">
        <v>6</v>
      </c>
      <c r="I54" s="1">
        <v>12</v>
      </c>
      <c r="J54" s="1">
        <v>10</v>
      </c>
      <c r="K54" s="1">
        <v>6</v>
      </c>
      <c r="L54" s="1">
        <v>1</v>
      </c>
      <c r="M54" s="1">
        <v>12</v>
      </c>
      <c r="N54" s="1">
        <v>8</v>
      </c>
      <c r="O54" s="1">
        <v>4</v>
      </c>
      <c r="P54" s="1">
        <v>0</v>
      </c>
      <c r="Q54" s="1"/>
      <c r="R54" s="1">
        <v>20</v>
      </c>
      <c r="S54" s="1">
        <v>20</v>
      </c>
      <c r="T54" s="1">
        <v>12</v>
      </c>
      <c r="U54" s="1">
        <v>0</v>
      </c>
      <c r="V54" s="1">
        <v>10</v>
      </c>
      <c r="W54" s="1">
        <v>6</v>
      </c>
      <c r="X54" s="1">
        <v>12</v>
      </c>
      <c r="Y54" s="1">
        <v>10</v>
      </c>
      <c r="Z54" s="1">
        <v>6</v>
      </c>
      <c r="AA54" s="1">
        <v>30</v>
      </c>
      <c r="AB54" s="1">
        <v>10</v>
      </c>
      <c r="AC54" s="1">
        <v>6</v>
      </c>
      <c r="AD54" s="1">
        <v>4</v>
      </c>
      <c r="AE54" s="1">
        <v>10</v>
      </c>
      <c r="AF54" s="1">
        <v>6</v>
      </c>
      <c r="AG54" s="1">
        <v>12</v>
      </c>
      <c r="AH54" s="1">
        <v>0</v>
      </c>
      <c r="AI54" s="21">
        <v>1</v>
      </c>
      <c r="AJ54" s="1"/>
      <c r="AK54" s="1"/>
    </row>
    <row r="55" spans="1:37" x14ac:dyDescent="0.2">
      <c r="A55" s="3">
        <v>75</v>
      </c>
      <c r="B55" s="5" t="s">
        <v>54</v>
      </c>
      <c r="C55" s="1">
        <v>15</v>
      </c>
      <c r="D55" s="1">
        <v>0</v>
      </c>
      <c r="F55" s="1">
        <v>20</v>
      </c>
      <c r="G55" s="1">
        <v>0</v>
      </c>
      <c r="H55" s="1"/>
      <c r="I55" s="1">
        <v>12</v>
      </c>
      <c r="J55" s="1">
        <v>10</v>
      </c>
      <c r="K55" s="1"/>
      <c r="L55" s="1">
        <v>1</v>
      </c>
      <c r="M55" s="1">
        <v>0</v>
      </c>
      <c r="N55" s="1"/>
      <c r="O55" s="1">
        <v>4</v>
      </c>
      <c r="P55" s="1">
        <v>5</v>
      </c>
      <c r="Q55" s="1"/>
      <c r="R55" s="1">
        <v>20</v>
      </c>
      <c r="S55" s="1">
        <v>0</v>
      </c>
      <c r="T55" s="1"/>
      <c r="U55" s="1">
        <v>0</v>
      </c>
      <c r="V55" s="1">
        <v>0</v>
      </c>
      <c r="W55" s="1"/>
      <c r="X55" s="1">
        <v>12</v>
      </c>
      <c r="Y55" s="1">
        <v>0</v>
      </c>
      <c r="Z55" s="1"/>
      <c r="AA55" s="1">
        <v>30</v>
      </c>
      <c r="AB55" s="1">
        <v>15</v>
      </c>
      <c r="AC55" s="1"/>
      <c r="AD55" s="1">
        <v>4</v>
      </c>
      <c r="AE55" s="1">
        <v>5</v>
      </c>
      <c r="AF55" s="1"/>
      <c r="AG55" s="1">
        <v>12</v>
      </c>
      <c r="AH55" s="1">
        <v>0</v>
      </c>
      <c r="AI55" s="21">
        <v>1</v>
      </c>
      <c r="AJ55" s="1"/>
      <c r="AK55" s="1"/>
    </row>
    <row r="56" spans="1:37" x14ac:dyDescent="0.2">
      <c r="A56" s="3">
        <v>77</v>
      </c>
      <c r="B56" s="5" t="s">
        <v>55</v>
      </c>
      <c r="C56" s="1">
        <v>15</v>
      </c>
      <c r="D56" s="1">
        <v>0</v>
      </c>
      <c r="F56" s="1">
        <v>20</v>
      </c>
      <c r="G56" s="1">
        <v>0</v>
      </c>
      <c r="H56" s="1"/>
      <c r="I56" s="1">
        <v>12</v>
      </c>
      <c r="J56" s="1">
        <v>0</v>
      </c>
      <c r="K56" s="1"/>
      <c r="L56" s="1">
        <v>1</v>
      </c>
      <c r="M56" s="1">
        <v>2</v>
      </c>
      <c r="N56" s="1"/>
      <c r="O56" s="1">
        <v>4</v>
      </c>
      <c r="P56" s="1">
        <v>0</v>
      </c>
      <c r="Q56" s="1"/>
      <c r="R56" s="1">
        <v>20</v>
      </c>
      <c r="S56" s="1">
        <v>0</v>
      </c>
      <c r="T56" s="1"/>
      <c r="U56" s="1">
        <v>0</v>
      </c>
      <c r="V56" s="1">
        <v>0</v>
      </c>
      <c r="W56" s="1"/>
      <c r="X56" s="1">
        <v>12</v>
      </c>
      <c r="Y56" s="1">
        <v>0</v>
      </c>
      <c r="Z56" s="1"/>
      <c r="AA56" s="1">
        <v>30</v>
      </c>
      <c r="AB56" s="1">
        <v>0</v>
      </c>
      <c r="AC56" s="1"/>
      <c r="AD56" s="1">
        <v>4</v>
      </c>
      <c r="AE56" s="1">
        <v>0</v>
      </c>
      <c r="AF56" s="1"/>
      <c r="AG56" s="1">
        <v>12</v>
      </c>
      <c r="AH56" s="1">
        <v>0</v>
      </c>
      <c r="AI56" s="21">
        <v>1</v>
      </c>
      <c r="AJ56" s="1"/>
      <c r="AK56" s="1"/>
    </row>
    <row r="57" spans="1:37" x14ac:dyDescent="0.2">
      <c r="A57" s="3">
        <v>78</v>
      </c>
      <c r="B57" s="5" t="s">
        <v>56</v>
      </c>
      <c r="C57" s="1">
        <v>15</v>
      </c>
      <c r="D57" s="1">
        <v>2</v>
      </c>
      <c r="F57" s="1">
        <v>20</v>
      </c>
      <c r="G57" s="1">
        <v>20</v>
      </c>
      <c r="H57" s="1"/>
      <c r="I57" s="1">
        <v>12</v>
      </c>
      <c r="J57" s="1">
        <v>15</v>
      </c>
      <c r="K57" s="1"/>
      <c r="L57" s="1">
        <v>1</v>
      </c>
      <c r="M57" s="1">
        <v>1</v>
      </c>
      <c r="N57" s="1"/>
      <c r="O57" s="1">
        <v>4</v>
      </c>
      <c r="P57" s="1">
        <v>10</v>
      </c>
      <c r="Q57" s="1"/>
      <c r="R57" s="1">
        <v>20</v>
      </c>
      <c r="S57" s="1">
        <v>20</v>
      </c>
      <c r="T57" s="1"/>
      <c r="U57" s="1">
        <v>0</v>
      </c>
      <c r="V57" s="1">
        <v>5</v>
      </c>
      <c r="W57" s="1"/>
      <c r="X57" s="1">
        <v>12</v>
      </c>
      <c r="Y57" s="1">
        <v>5</v>
      </c>
      <c r="Z57" s="1"/>
      <c r="AA57" s="1">
        <v>30</v>
      </c>
      <c r="AB57" s="1">
        <v>15</v>
      </c>
      <c r="AC57" s="1"/>
      <c r="AD57" s="1">
        <v>4</v>
      </c>
      <c r="AE57" s="1">
        <v>5</v>
      </c>
      <c r="AF57" s="1"/>
      <c r="AG57" s="1">
        <v>12</v>
      </c>
      <c r="AH57" s="1">
        <v>10</v>
      </c>
      <c r="AI57" s="21">
        <v>1</v>
      </c>
      <c r="AJ57" s="1"/>
      <c r="AK57" s="1"/>
    </row>
    <row r="58" spans="1:37" x14ac:dyDescent="0.2">
      <c r="A58" s="3">
        <v>79</v>
      </c>
      <c r="B58" s="5" t="s">
        <v>57</v>
      </c>
      <c r="C58" s="1">
        <v>15</v>
      </c>
      <c r="D58" s="1">
        <v>0</v>
      </c>
      <c r="F58" s="1">
        <v>20</v>
      </c>
      <c r="G58" s="1">
        <v>0</v>
      </c>
      <c r="H58" s="1"/>
      <c r="I58" s="1">
        <v>12</v>
      </c>
      <c r="J58" s="1">
        <v>2</v>
      </c>
      <c r="K58" s="1"/>
      <c r="L58" s="1">
        <v>1</v>
      </c>
      <c r="M58" s="1">
        <v>4</v>
      </c>
      <c r="N58" s="1"/>
      <c r="O58" s="1">
        <v>4</v>
      </c>
      <c r="P58" s="1">
        <v>4</v>
      </c>
      <c r="Q58" s="1"/>
      <c r="R58" s="1">
        <v>20</v>
      </c>
      <c r="S58" s="1">
        <v>20</v>
      </c>
      <c r="T58" s="1"/>
      <c r="U58" s="1">
        <v>0</v>
      </c>
      <c r="V58" s="1">
        <v>0</v>
      </c>
      <c r="W58" s="1"/>
      <c r="X58" s="1">
        <v>12</v>
      </c>
      <c r="Y58" s="1">
        <v>0</v>
      </c>
      <c r="Z58" s="1"/>
      <c r="AA58" s="1">
        <v>30</v>
      </c>
      <c r="AB58" s="1">
        <v>0</v>
      </c>
      <c r="AC58" s="1"/>
      <c r="AD58" s="1">
        <v>4</v>
      </c>
      <c r="AE58" s="1">
        <v>0</v>
      </c>
      <c r="AF58" s="1"/>
      <c r="AG58" s="1">
        <v>12</v>
      </c>
      <c r="AH58" s="1">
        <v>30</v>
      </c>
      <c r="AI58" s="21">
        <v>1</v>
      </c>
      <c r="AJ58" s="1"/>
      <c r="AK58" s="1"/>
    </row>
    <row r="59" spans="1:37" x14ac:dyDescent="0.2">
      <c r="A59" s="3">
        <v>80</v>
      </c>
      <c r="B59" s="5" t="s">
        <v>58</v>
      </c>
      <c r="C59" s="1">
        <v>15</v>
      </c>
      <c r="D59" s="1">
        <v>5</v>
      </c>
      <c r="F59" s="1">
        <v>20</v>
      </c>
      <c r="G59" s="1">
        <v>10</v>
      </c>
      <c r="H59" s="1"/>
      <c r="I59" s="1">
        <v>12</v>
      </c>
      <c r="J59" s="1">
        <v>8</v>
      </c>
      <c r="K59" s="1"/>
      <c r="L59" s="1">
        <v>1</v>
      </c>
      <c r="M59" s="1">
        <v>1</v>
      </c>
      <c r="N59" s="1"/>
      <c r="O59" s="1">
        <v>4</v>
      </c>
      <c r="P59" s="1">
        <v>4</v>
      </c>
      <c r="Q59" s="1"/>
      <c r="R59" s="1">
        <v>20</v>
      </c>
      <c r="S59" s="1">
        <v>10</v>
      </c>
      <c r="T59" s="1"/>
      <c r="U59" s="1">
        <v>0</v>
      </c>
      <c r="V59" s="1">
        <v>0</v>
      </c>
      <c r="W59" s="1"/>
      <c r="X59" s="1">
        <v>12</v>
      </c>
      <c r="Y59" s="1">
        <v>0</v>
      </c>
      <c r="Z59" s="1"/>
      <c r="AA59" s="1">
        <v>30</v>
      </c>
      <c r="AB59" s="1">
        <v>0</v>
      </c>
      <c r="AC59" s="1"/>
      <c r="AD59" s="1">
        <v>4</v>
      </c>
      <c r="AE59" s="1">
        <v>4</v>
      </c>
      <c r="AF59" s="1"/>
      <c r="AG59" s="1">
        <v>12</v>
      </c>
      <c r="AH59" s="1">
        <v>0</v>
      </c>
      <c r="AI59" s="21">
        <v>1</v>
      </c>
      <c r="AJ59" s="1"/>
      <c r="AK59" s="1"/>
    </row>
    <row r="60" spans="1:37" x14ac:dyDescent="0.2">
      <c r="A60" s="3">
        <v>82</v>
      </c>
      <c r="B60" s="5" t="s">
        <v>59</v>
      </c>
      <c r="C60" s="1">
        <v>15</v>
      </c>
      <c r="D60" s="1">
        <v>0</v>
      </c>
      <c r="F60" s="1">
        <v>20</v>
      </c>
      <c r="G60" s="1">
        <v>0</v>
      </c>
      <c r="H60" s="1"/>
      <c r="I60" s="1">
        <v>12</v>
      </c>
      <c r="J60" s="1">
        <v>12</v>
      </c>
      <c r="K60" s="1"/>
      <c r="L60" s="1">
        <v>1</v>
      </c>
      <c r="M60" s="1">
        <v>0</v>
      </c>
      <c r="N60" s="1"/>
      <c r="O60" s="1">
        <v>4</v>
      </c>
      <c r="P60" s="1">
        <v>6</v>
      </c>
      <c r="Q60" s="1"/>
      <c r="R60" s="1">
        <v>20</v>
      </c>
      <c r="S60" s="1">
        <v>0</v>
      </c>
      <c r="T60" s="1"/>
      <c r="U60" s="1">
        <v>0</v>
      </c>
      <c r="V60" s="1">
        <v>10</v>
      </c>
      <c r="W60" s="1"/>
      <c r="X60" s="1">
        <v>12</v>
      </c>
      <c r="Y60" s="1">
        <v>10</v>
      </c>
      <c r="Z60" s="1"/>
      <c r="AA60" s="1">
        <v>30</v>
      </c>
      <c r="AB60" s="1">
        <v>10</v>
      </c>
      <c r="AC60" s="1"/>
      <c r="AD60" s="1">
        <v>4</v>
      </c>
      <c r="AE60" s="1">
        <v>0</v>
      </c>
      <c r="AF60" s="1"/>
      <c r="AG60" s="1">
        <v>12</v>
      </c>
      <c r="AH60" s="1">
        <v>10</v>
      </c>
      <c r="AI60" s="21">
        <v>1</v>
      </c>
      <c r="AJ60" s="1"/>
      <c r="AK60" s="1"/>
    </row>
    <row r="61" spans="1:37" s="6" customFormat="1" x14ac:dyDescent="0.2">
      <c r="A61" s="3">
        <v>83</v>
      </c>
      <c r="B61" s="5" t="s">
        <v>60</v>
      </c>
      <c r="C61" s="1">
        <v>15</v>
      </c>
      <c r="D61" s="1">
        <v>4</v>
      </c>
      <c r="E61" s="1"/>
      <c r="F61" s="1">
        <v>20</v>
      </c>
      <c r="G61" s="1">
        <v>5</v>
      </c>
      <c r="H61" s="1"/>
      <c r="I61" s="1">
        <v>12</v>
      </c>
      <c r="J61" s="1">
        <v>2</v>
      </c>
      <c r="K61" s="1"/>
      <c r="L61" s="1">
        <v>1</v>
      </c>
      <c r="M61" s="1">
        <v>0</v>
      </c>
      <c r="N61" s="1"/>
      <c r="O61" s="1">
        <v>4</v>
      </c>
      <c r="P61" s="1">
        <v>3</v>
      </c>
      <c r="Q61" s="1"/>
      <c r="R61" s="1">
        <v>20</v>
      </c>
      <c r="S61" s="1">
        <v>10</v>
      </c>
      <c r="T61" s="1"/>
      <c r="U61" s="1">
        <v>0</v>
      </c>
      <c r="V61" s="1">
        <v>8</v>
      </c>
      <c r="W61" s="1"/>
      <c r="X61" s="1">
        <v>12</v>
      </c>
      <c r="Y61" s="1">
        <v>8</v>
      </c>
      <c r="Z61" s="1"/>
      <c r="AA61" s="1">
        <v>30</v>
      </c>
      <c r="AB61" s="1">
        <v>0</v>
      </c>
      <c r="AC61" s="1"/>
      <c r="AD61" s="1">
        <v>4</v>
      </c>
      <c r="AE61" s="1">
        <v>5</v>
      </c>
      <c r="AF61" s="1"/>
      <c r="AG61" s="1">
        <v>12</v>
      </c>
      <c r="AH61" s="1">
        <v>5</v>
      </c>
      <c r="AI61" s="21">
        <v>1</v>
      </c>
      <c r="AJ61" s="1"/>
      <c r="AK61" s="1"/>
    </row>
    <row r="62" spans="1:37" x14ac:dyDescent="0.2">
      <c r="A62" s="3">
        <v>84</v>
      </c>
      <c r="B62" s="5" t="s">
        <v>61</v>
      </c>
      <c r="C62" s="1">
        <v>15</v>
      </c>
      <c r="D62" s="1">
        <v>6</v>
      </c>
      <c r="F62" s="1">
        <v>20</v>
      </c>
      <c r="G62" s="1">
        <v>0</v>
      </c>
      <c r="H62" s="1"/>
      <c r="I62" s="1">
        <v>12</v>
      </c>
      <c r="J62" s="1">
        <v>6</v>
      </c>
      <c r="K62" s="1"/>
      <c r="L62" s="1">
        <v>1</v>
      </c>
      <c r="M62" s="1">
        <v>6</v>
      </c>
      <c r="N62" s="1"/>
      <c r="O62" s="1">
        <v>4</v>
      </c>
      <c r="P62" s="1">
        <v>5</v>
      </c>
      <c r="Q62" s="1"/>
      <c r="R62" s="1">
        <v>20</v>
      </c>
      <c r="S62" s="1">
        <v>30</v>
      </c>
      <c r="T62" s="1"/>
      <c r="U62" s="1">
        <v>0</v>
      </c>
      <c r="V62" s="1">
        <v>8</v>
      </c>
      <c r="W62" s="1"/>
      <c r="X62" s="1">
        <v>12</v>
      </c>
      <c r="Y62" s="1">
        <v>8</v>
      </c>
      <c r="Z62" s="1"/>
      <c r="AA62" s="1">
        <v>30</v>
      </c>
      <c r="AB62" s="1">
        <v>0</v>
      </c>
      <c r="AC62" s="1"/>
      <c r="AD62" s="1">
        <v>4</v>
      </c>
      <c r="AE62" s="1">
        <v>4</v>
      </c>
      <c r="AF62" s="1"/>
      <c r="AG62" s="1">
        <v>12</v>
      </c>
      <c r="AH62" s="1">
        <v>10</v>
      </c>
      <c r="AI62" s="21">
        <v>1</v>
      </c>
      <c r="AJ62" s="1"/>
      <c r="AK62" s="1"/>
    </row>
    <row r="63" spans="1:37" x14ac:dyDescent="0.2">
      <c r="A63" s="3">
        <v>85</v>
      </c>
      <c r="B63" s="5" t="s">
        <v>62</v>
      </c>
      <c r="C63" s="1">
        <v>15</v>
      </c>
      <c r="D63" s="1">
        <v>4</v>
      </c>
      <c r="F63" s="1">
        <v>20</v>
      </c>
      <c r="G63" s="1">
        <v>8</v>
      </c>
      <c r="H63" s="1"/>
      <c r="I63" s="1">
        <v>12</v>
      </c>
      <c r="J63" s="1">
        <v>4</v>
      </c>
      <c r="K63" s="1"/>
      <c r="L63" s="1">
        <v>1</v>
      </c>
      <c r="M63" s="1">
        <v>2</v>
      </c>
      <c r="N63" s="1"/>
      <c r="O63" s="1">
        <v>4</v>
      </c>
      <c r="P63" s="1">
        <v>4</v>
      </c>
      <c r="Q63" s="1"/>
      <c r="R63" s="1">
        <v>20</v>
      </c>
      <c r="S63" s="1">
        <v>6</v>
      </c>
      <c r="T63" s="1"/>
      <c r="U63" s="1">
        <v>0</v>
      </c>
      <c r="V63" s="1">
        <v>6</v>
      </c>
      <c r="W63" s="1"/>
      <c r="X63" s="1">
        <v>12</v>
      </c>
      <c r="Y63" s="1">
        <v>6</v>
      </c>
      <c r="Z63" s="1"/>
      <c r="AA63" s="1">
        <v>30</v>
      </c>
      <c r="AB63" s="1">
        <v>6</v>
      </c>
      <c r="AC63" s="1"/>
      <c r="AD63" s="1">
        <v>4</v>
      </c>
      <c r="AE63" s="1">
        <v>6</v>
      </c>
      <c r="AF63" s="1"/>
      <c r="AG63" s="1">
        <v>12</v>
      </c>
      <c r="AH63" s="1">
        <v>4</v>
      </c>
      <c r="AI63" s="21">
        <v>1</v>
      </c>
      <c r="AJ63" s="1"/>
      <c r="AK63" s="1"/>
    </row>
    <row r="64" spans="1:37" x14ac:dyDescent="0.2">
      <c r="A64" s="3">
        <v>87</v>
      </c>
      <c r="B64" s="5" t="s">
        <v>63</v>
      </c>
      <c r="C64" s="1">
        <v>15</v>
      </c>
      <c r="D64" s="1">
        <v>5</v>
      </c>
      <c r="F64" s="1">
        <v>20</v>
      </c>
      <c r="G64" s="1">
        <v>5</v>
      </c>
      <c r="H64" s="1"/>
      <c r="I64" s="1">
        <v>12</v>
      </c>
      <c r="J64" s="1">
        <v>5</v>
      </c>
      <c r="K64" s="1"/>
      <c r="L64" s="1">
        <v>1</v>
      </c>
      <c r="M64" s="1">
        <v>2</v>
      </c>
      <c r="N64" s="1"/>
      <c r="O64" s="1">
        <v>4</v>
      </c>
      <c r="P64" s="1">
        <v>5</v>
      </c>
      <c r="Q64" s="1"/>
      <c r="R64" s="1">
        <v>20</v>
      </c>
      <c r="S64" s="1">
        <v>20</v>
      </c>
      <c r="T64" s="1"/>
      <c r="U64" s="1">
        <v>0</v>
      </c>
      <c r="V64" s="1">
        <v>0</v>
      </c>
      <c r="W64" s="1"/>
      <c r="X64" s="1">
        <v>12</v>
      </c>
      <c r="Y64" s="1">
        <v>0</v>
      </c>
      <c r="Z64" s="1"/>
      <c r="AA64" s="1">
        <v>30</v>
      </c>
      <c r="AB64" s="1">
        <v>0</v>
      </c>
      <c r="AC64" s="1"/>
      <c r="AD64" s="1">
        <v>4</v>
      </c>
      <c r="AE64" s="1">
        <v>4</v>
      </c>
      <c r="AF64" s="1"/>
      <c r="AG64" s="1">
        <v>12</v>
      </c>
      <c r="AH64" s="1">
        <v>10</v>
      </c>
      <c r="AI64" s="21">
        <v>1</v>
      </c>
      <c r="AJ64" s="1"/>
      <c r="AK64" s="1"/>
    </row>
    <row r="65" spans="1:37" x14ac:dyDescent="0.2">
      <c r="A65" s="3">
        <v>88</v>
      </c>
      <c r="B65" s="5" t="s">
        <v>64</v>
      </c>
      <c r="C65" s="1">
        <v>15</v>
      </c>
      <c r="D65" s="1">
        <v>5</v>
      </c>
      <c r="F65" s="1">
        <v>20</v>
      </c>
      <c r="G65" s="1">
        <v>10</v>
      </c>
      <c r="H65" s="1"/>
      <c r="I65" s="1">
        <v>12</v>
      </c>
      <c r="J65" s="1">
        <v>8</v>
      </c>
      <c r="K65" s="1"/>
      <c r="L65" s="1">
        <v>1</v>
      </c>
      <c r="M65" s="1">
        <v>0</v>
      </c>
      <c r="N65" s="1"/>
      <c r="O65" s="1">
        <v>4</v>
      </c>
      <c r="P65" s="1">
        <v>4</v>
      </c>
      <c r="Q65" s="1"/>
      <c r="R65" s="1">
        <v>20</v>
      </c>
      <c r="S65" s="1">
        <v>0</v>
      </c>
      <c r="T65" s="1"/>
      <c r="U65" s="1">
        <v>0</v>
      </c>
      <c r="V65" s="1">
        <v>0</v>
      </c>
      <c r="W65" s="1"/>
      <c r="X65" s="1">
        <v>12</v>
      </c>
      <c r="Y65" s="1">
        <v>0</v>
      </c>
      <c r="Z65" s="1"/>
      <c r="AA65" s="1">
        <v>30</v>
      </c>
      <c r="AB65" s="1">
        <v>0</v>
      </c>
      <c r="AC65" s="1"/>
      <c r="AD65" s="1">
        <v>4</v>
      </c>
      <c r="AE65" s="1">
        <v>4</v>
      </c>
      <c r="AF65" s="1"/>
      <c r="AG65" s="1">
        <v>12</v>
      </c>
      <c r="AH65" s="1">
        <v>0</v>
      </c>
      <c r="AI65" s="21">
        <v>1</v>
      </c>
      <c r="AJ65" s="1"/>
      <c r="AK65" s="1"/>
    </row>
    <row r="66" spans="1:37" x14ac:dyDescent="0.2">
      <c r="A66" s="3">
        <v>89</v>
      </c>
      <c r="B66" s="5" t="s">
        <v>65</v>
      </c>
      <c r="C66" s="1">
        <v>15</v>
      </c>
      <c r="D66" s="1">
        <v>0</v>
      </c>
      <c r="F66" s="1">
        <v>20</v>
      </c>
      <c r="G66" s="1">
        <v>0</v>
      </c>
      <c r="H66" s="1"/>
      <c r="I66" s="1">
        <v>12</v>
      </c>
      <c r="J66" s="1">
        <v>0</v>
      </c>
      <c r="K66" s="1"/>
      <c r="L66" s="1">
        <v>1</v>
      </c>
      <c r="M66" s="1">
        <v>2</v>
      </c>
      <c r="N66" s="1"/>
      <c r="O66" s="1">
        <v>4</v>
      </c>
      <c r="P66" s="1">
        <v>0</v>
      </c>
      <c r="Q66" s="1"/>
      <c r="R66" s="1">
        <v>20</v>
      </c>
      <c r="S66" s="1">
        <v>20</v>
      </c>
      <c r="T66" s="1"/>
      <c r="U66" s="1">
        <v>0</v>
      </c>
      <c r="V66" s="1">
        <v>0</v>
      </c>
      <c r="W66" s="1"/>
      <c r="X66" s="1">
        <v>12</v>
      </c>
      <c r="Y66" s="1">
        <v>0</v>
      </c>
      <c r="Z66" s="1"/>
      <c r="AA66" s="1">
        <v>30</v>
      </c>
      <c r="AB66" s="1">
        <v>0</v>
      </c>
      <c r="AC66" s="1"/>
      <c r="AD66" s="1">
        <v>4</v>
      </c>
      <c r="AE66" s="1">
        <v>0</v>
      </c>
      <c r="AF66" s="1"/>
      <c r="AG66" s="1">
        <v>12</v>
      </c>
      <c r="AH66" s="1">
        <v>0</v>
      </c>
      <c r="AI66" s="21">
        <v>1</v>
      </c>
      <c r="AJ66" s="1"/>
      <c r="AK66" s="1"/>
    </row>
    <row r="67" spans="1:37" x14ac:dyDescent="0.2">
      <c r="A67" s="3">
        <v>90</v>
      </c>
      <c r="B67" s="5" t="s">
        <v>66</v>
      </c>
      <c r="C67" s="1">
        <v>15</v>
      </c>
      <c r="D67" s="1">
        <v>20</v>
      </c>
      <c r="F67" s="1">
        <v>20</v>
      </c>
      <c r="G67" s="1">
        <v>20</v>
      </c>
      <c r="H67" s="1"/>
      <c r="I67" s="1">
        <v>12</v>
      </c>
      <c r="J67" s="1">
        <v>12</v>
      </c>
      <c r="K67" s="1"/>
      <c r="L67" s="1">
        <v>1</v>
      </c>
      <c r="M67" s="1">
        <v>0</v>
      </c>
      <c r="N67" s="1"/>
      <c r="O67" s="1">
        <v>4</v>
      </c>
      <c r="P67" s="1">
        <v>0</v>
      </c>
      <c r="Q67" s="1"/>
      <c r="R67" s="1">
        <v>20</v>
      </c>
      <c r="S67" s="1">
        <v>50</v>
      </c>
      <c r="T67" s="1"/>
      <c r="U67" s="1">
        <v>0</v>
      </c>
      <c r="V67" s="1">
        <v>0</v>
      </c>
      <c r="W67" s="1"/>
      <c r="X67" s="1">
        <v>12</v>
      </c>
      <c r="Y67" s="1">
        <v>0</v>
      </c>
      <c r="Z67" s="1"/>
      <c r="AA67" s="1">
        <v>30</v>
      </c>
      <c r="AB67" s="1">
        <v>20</v>
      </c>
      <c r="AC67" s="1"/>
      <c r="AD67" s="1">
        <v>4</v>
      </c>
      <c r="AE67" s="1">
        <v>8</v>
      </c>
      <c r="AF67" s="1"/>
      <c r="AG67" s="1">
        <v>12</v>
      </c>
      <c r="AH67" s="1">
        <v>0</v>
      </c>
      <c r="AI67" s="21">
        <v>1</v>
      </c>
      <c r="AJ67" s="1"/>
      <c r="AK67" s="1"/>
    </row>
    <row r="68" spans="1:37" x14ac:dyDescent="0.2">
      <c r="A68" s="3" t="s">
        <v>0</v>
      </c>
      <c r="B68" s="5" t="s">
        <v>67</v>
      </c>
      <c r="C68" s="1">
        <v>15</v>
      </c>
      <c r="D68" s="1">
        <v>10</v>
      </c>
      <c r="F68" s="1">
        <v>20</v>
      </c>
      <c r="G68" s="1">
        <v>0</v>
      </c>
      <c r="H68" s="1"/>
      <c r="I68" s="1">
        <v>12</v>
      </c>
      <c r="J68" s="1">
        <v>0</v>
      </c>
      <c r="K68" s="1"/>
      <c r="L68" s="1">
        <v>1</v>
      </c>
      <c r="M68" s="1">
        <v>2</v>
      </c>
      <c r="N68" s="1"/>
      <c r="O68" s="1">
        <v>4</v>
      </c>
      <c r="P68" s="1">
        <v>0</v>
      </c>
      <c r="Q68" s="1"/>
      <c r="R68" s="1">
        <v>20</v>
      </c>
      <c r="S68" s="1">
        <v>0</v>
      </c>
      <c r="T68" s="1"/>
      <c r="U68" s="1">
        <v>0</v>
      </c>
      <c r="V68" s="1">
        <v>0</v>
      </c>
      <c r="W68" s="1"/>
      <c r="X68" s="1">
        <v>12</v>
      </c>
      <c r="Y68" s="1">
        <v>0</v>
      </c>
      <c r="Z68" s="1"/>
      <c r="AA68" s="1">
        <v>30</v>
      </c>
      <c r="AB68" s="1">
        <v>0</v>
      </c>
      <c r="AC68" s="1"/>
      <c r="AD68" s="1">
        <v>4</v>
      </c>
      <c r="AE68" s="1">
        <v>0</v>
      </c>
      <c r="AF68" s="1"/>
      <c r="AG68" s="1">
        <v>12</v>
      </c>
      <c r="AH68" s="1">
        <v>0</v>
      </c>
      <c r="AI68" s="21">
        <v>1</v>
      </c>
      <c r="AJ68" s="1"/>
      <c r="AK68" s="1"/>
    </row>
    <row r="69" spans="1:37" x14ac:dyDescent="0.2">
      <c r="A69" s="3" t="s">
        <v>1</v>
      </c>
      <c r="B69" s="5" t="s">
        <v>68</v>
      </c>
      <c r="C69" s="1">
        <v>15</v>
      </c>
      <c r="D69" s="1">
        <v>15</v>
      </c>
      <c r="F69" s="1">
        <v>20</v>
      </c>
      <c r="G69" s="1">
        <v>24</v>
      </c>
      <c r="H69" s="1"/>
      <c r="I69" s="1">
        <v>12</v>
      </c>
      <c r="J69" s="1">
        <v>10</v>
      </c>
      <c r="K69" s="1"/>
      <c r="L69" s="1">
        <v>1</v>
      </c>
      <c r="M69" s="1">
        <v>2</v>
      </c>
      <c r="N69" s="1"/>
      <c r="O69" s="1">
        <v>4</v>
      </c>
      <c r="P69" s="1">
        <v>4</v>
      </c>
      <c r="Q69" s="1"/>
      <c r="R69" s="1">
        <v>20</v>
      </c>
      <c r="S69" s="1">
        <v>20</v>
      </c>
      <c r="T69" s="1"/>
      <c r="U69" s="1">
        <v>0</v>
      </c>
      <c r="V69" s="1">
        <v>0</v>
      </c>
      <c r="W69" s="1"/>
      <c r="X69" s="1">
        <v>12</v>
      </c>
      <c r="Y69" s="1">
        <v>0</v>
      </c>
      <c r="Z69" s="1"/>
      <c r="AA69" s="1">
        <v>30</v>
      </c>
      <c r="AB69" s="1">
        <v>10</v>
      </c>
      <c r="AC69" s="1"/>
      <c r="AD69" s="1">
        <v>4</v>
      </c>
      <c r="AE69" s="1">
        <v>4</v>
      </c>
      <c r="AF69" s="1"/>
      <c r="AG69" s="1">
        <v>12</v>
      </c>
      <c r="AH69" s="1">
        <v>8</v>
      </c>
      <c r="AI69" s="1">
        <v>1</v>
      </c>
      <c r="AJ69" s="1"/>
      <c r="AK69" s="1"/>
    </row>
    <row r="70" spans="1:37" x14ac:dyDescent="0.2">
      <c r="A70" s="3" t="s">
        <v>2</v>
      </c>
      <c r="B70" s="5" t="s">
        <v>69</v>
      </c>
      <c r="C70" s="1">
        <v>15</v>
      </c>
      <c r="D70" s="1">
        <v>20</v>
      </c>
      <c r="F70" s="1">
        <v>20</v>
      </c>
      <c r="G70" s="1">
        <v>0</v>
      </c>
      <c r="H70" s="1"/>
      <c r="I70" s="1">
        <v>12</v>
      </c>
      <c r="J70" s="1">
        <v>10</v>
      </c>
      <c r="K70" s="1"/>
      <c r="L70" s="1">
        <v>1</v>
      </c>
      <c r="M70" s="1">
        <v>5</v>
      </c>
      <c r="N70" s="1"/>
      <c r="O70" s="1">
        <v>4</v>
      </c>
      <c r="P70" s="1">
        <v>10</v>
      </c>
      <c r="Q70" s="1"/>
      <c r="R70" s="1">
        <v>20</v>
      </c>
      <c r="S70" s="1">
        <v>24</v>
      </c>
      <c r="T70" s="1"/>
      <c r="U70" s="1">
        <v>0</v>
      </c>
      <c r="V70" s="1">
        <v>10</v>
      </c>
      <c r="W70" s="1"/>
      <c r="X70" s="1">
        <v>12</v>
      </c>
      <c r="Y70" s="1">
        <v>10</v>
      </c>
      <c r="Z70" s="1"/>
      <c r="AA70" s="1">
        <v>30</v>
      </c>
      <c r="AB70" s="1">
        <v>0</v>
      </c>
      <c r="AC70" s="1"/>
      <c r="AD70" s="1">
        <v>4</v>
      </c>
      <c r="AE70" s="1">
        <v>10</v>
      </c>
      <c r="AF70" s="1"/>
      <c r="AG70" s="1">
        <v>12</v>
      </c>
      <c r="AH70" s="1">
        <v>10</v>
      </c>
      <c r="AI70" s="1">
        <v>1</v>
      </c>
      <c r="AJ70" s="1"/>
      <c r="AK70" s="1"/>
    </row>
    <row r="71" spans="1:37" s="3" customFormat="1" ht="63.75" x14ac:dyDescent="0.2">
      <c r="B71" s="9" t="s">
        <v>75</v>
      </c>
      <c r="C71" s="9"/>
      <c r="D71" s="9" t="s">
        <v>88</v>
      </c>
      <c r="E71" s="9"/>
      <c r="F71" s="9"/>
      <c r="G71" s="9"/>
      <c r="H71" s="9"/>
      <c r="I71" s="9"/>
      <c r="J71" s="9"/>
      <c r="K71" s="9" t="s">
        <v>89</v>
      </c>
      <c r="L71" s="9"/>
      <c r="M71" s="9"/>
      <c r="N71" s="9"/>
      <c r="O71" s="9" t="s">
        <v>78</v>
      </c>
      <c r="P71" s="9"/>
      <c r="Q71" s="9"/>
      <c r="R71" s="9"/>
      <c r="S71" s="9"/>
      <c r="T71" s="9"/>
      <c r="U71" s="9"/>
      <c r="V71" s="9"/>
      <c r="W71" s="9"/>
      <c r="X71" s="9" t="s">
        <v>85</v>
      </c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3" t="s">
        <v>82</v>
      </c>
    </row>
    <row r="72" spans="1:37" s="3" customFormat="1" x14ac:dyDescent="0.2">
      <c r="B72" s="10" t="s">
        <v>83</v>
      </c>
      <c r="C72" s="10">
        <v>1020</v>
      </c>
      <c r="D72" s="10">
        <f>SUM(D3:D71)</f>
        <v>473</v>
      </c>
      <c r="E72" s="10">
        <f>SUM(E3:E71)</f>
        <v>9</v>
      </c>
      <c r="F72" s="10">
        <v>1360</v>
      </c>
      <c r="G72" s="10">
        <f>SUM(G3:G71)</f>
        <v>745</v>
      </c>
      <c r="H72" s="10">
        <f>SUM(H3:H71)</f>
        <v>6</v>
      </c>
      <c r="I72" s="10">
        <v>816</v>
      </c>
      <c r="J72" s="10">
        <f>SUM(J3:J71)</f>
        <v>523</v>
      </c>
      <c r="K72" s="10">
        <v>6</v>
      </c>
      <c r="L72" s="10">
        <v>68</v>
      </c>
      <c r="M72" s="10">
        <f>SUM(M3:M71)</f>
        <v>184</v>
      </c>
      <c r="N72" s="10">
        <f>SUM(N3:N71)</f>
        <v>8</v>
      </c>
      <c r="O72" s="10">
        <v>272</v>
      </c>
      <c r="P72" s="10">
        <f>SUM(P3:P71)</f>
        <v>389</v>
      </c>
      <c r="Q72" s="10">
        <f>SUM(Q3:Q71)</f>
        <v>0</v>
      </c>
      <c r="R72" s="10">
        <v>1360</v>
      </c>
      <c r="S72" s="10">
        <f>SUM(S3:S71)</f>
        <v>1311</v>
      </c>
      <c r="T72" s="10">
        <f>SUM(T3:T71)</f>
        <v>12</v>
      </c>
      <c r="U72" s="10"/>
      <c r="V72" s="10">
        <f>SUM(V3:V71)</f>
        <v>394</v>
      </c>
      <c r="W72" s="10">
        <f>SUM(W3:W71)</f>
        <v>6</v>
      </c>
      <c r="X72" s="10">
        <v>816</v>
      </c>
      <c r="Y72" s="10">
        <f>SUM(Y3:Y71)</f>
        <v>384</v>
      </c>
      <c r="Z72" s="10">
        <f>SUM(Z3:Z71)</f>
        <v>6</v>
      </c>
      <c r="AA72" s="10">
        <v>2040</v>
      </c>
      <c r="AB72" s="10">
        <f>SUM(AB3:AB71)</f>
        <v>523</v>
      </c>
      <c r="AC72" s="10">
        <f>SUM(AC3:AC71)</f>
        <v>6</v>
      </c>
      <c r="AD72" s="10">
        <v>272</v>
      </c>
      <c r="AE72" s="10">
        <f>SUM(AE3:AE71)</f>
        <v>393</v>
      </c>
      <c r="AF72" s="10">
        <f>SUM(AF3:AF71)</f>
        <v>6</v>
      </c>
      <c r="AG72" s="10">
        <v>816</v>
      </c>
      <c r="AH72" s="10">
        <f>SUM(AH3:AH71)</f>
        <v>659</v>
      </c>
      <c r="AI72" s="10">
        <f>SUM(AI3:AI71)</f>
        <v>68</v>
      </c>
    </row>
    <row r="73" spans="1:37" s="3" customFormat="1" x14ac:dyDescent="0.2">
      <c r="B73" s="11" t="s">
        <v>86</v>
      </c>
      <c r="C73" s="11">
        <v>158</v>
      </c>
      <c r="D73" s="11">
        <v>18</v>
      </c>
      <c r="E73" s="11">
        <v>20.25</v>
      </c>
      <c r="F73" s="11">
        <v>27</v>
      </c>
      <c r="G73" s="11">
        <v>12</v>
      </c>
      <c r="H73" s="11">
        <v>114.3</v>
      </c>
      <c r="I73" s="11">
        <v>45</v>
      </c>
      <c r="J73" s="11">
        <v>27</v>
      </c>
      <c r="K73" s="11">
        <v>34.200000000000003</v>
      </c>
      <c r="L73" s="11">
        <v>356.8</v>
      </c>
      <c r="M73" s="11">
        <v>230</v>
      </c>
      <c r="N73" s="11">
        <v>243</v>
      </c>
      <c r="O73" s="11">
        <v>23.42</v>
      </c>
      <c r="P73" s="11">
        <v>25</v>
      </c>
      <c r="Q73" s="11"/>
      <c r="R73" s="11">
        <v>3.66</v>
      </c>
      <c r="S73" s="11">
        <v>3.35</v>
      </c>
      <c r="T73" s="11">
        <v>3.6</v>
      </c>
      <c r="U73" s="11">
        <v>26.9</v>
      </c>
      <c r="V73" s="11">
        <v>13.2</v>
      </c>
      <c r="W73" s="11">
        <v>9</v>
      </c>
      <c r="X73" s="11">
        <v>3.9</v>
      </c>
      <c r="Y73" s="11">
        <v>4.7</v>
      </c>
      <c r="Z73" s="11">
        <v>5.4</v>
      </c>
      <c r="AA73" s="11">
        <v>3.9</v>
      </c>
      <c r="AB73" s="11">
        <v>3.4</v>
      </c>
      <c r="AC73" s="11">
        <v>4.5</v>
      </c>
      <c r="AD73" s="11">
        <v>27.81</v>
      </c>
      <c r="AE73" s="11">
        <v>18</v>
      </c>
      <c r="AF73" s="11">
        <v>53.55</v>
      </c>
      <c r="AG73" s="11">
        <v>11.8</v>
      </c>
      <c r="AH73" s="11">
        <v>8</v>
      </c>
      <c r="AI73" s="11">
        <v>8</v>
      </c>
    </row>
    <row r="74" spans="1:37" x14ac:dyDescent="0.2">
      <c r="B74" s="12" t="s">
        <v>87</v>
      </c>
      <c r="C74" s="13">
        <v>161160</v>
      </c>
      <c r="D74" s="14">
        <v>8514</v>
      </c>
      <c r="E74" s="14">
        <v>224.17</v>
      </c>
      <c r="F74" s="14">
        <v>36720</v>
      </c>
      <c r="G74" s="14">
        <v>8940</v>
      </c>
      <c r="H74" s="14">
        <v>740.66</v>
      </c>
      <c r="I74" s="14">
        <v>36720</v>
      </c>
      <c r="J74" s="14">
        <v>14121</v>
      </c>
      <c r="K74" s="14">
        <v>252.4</v>
      </c>
      <c r="L74" s="14">
        <v>24262.400000000001</v>
      </c>
      <c r="M74" s="14">
        <v>42320</v>
      </c>
      <c r="N74" s="14">
        <v>2391.12</v>
      </c>
      <c r="O74" s="14">
        <v>6370.24</v>
      </c>
      <c r="P74" s="14">
        <v>9725</v>
      </c>
      <c r="Q74" s="14"/>
      <c r="R74" s="14">
        <v>4977.6000000000004</v>
      </c>
      <c r="S74" s="14">
        <v>4391.8500000000004</v>
      </c>
      <c r="T74" s="14">
        <v>53.12</v>
      </c>
      <c r="U74" s="14">
        <v>21950.400000000001</v>
      </c>
      <c r="V74" s="14">
        <v>5200.8</v>
      </c>
      <c r="W74" s="14">
        <v>66.42</v>
      </c>
      <c r="X74" s="14">
        <v>7956</v>
      </c>
      <c r="Y74" s="14">
        <v>1804.8</v>
      </c>
      <c r="Z74" s="14">
        <v>39.85</v>
      </c>
      <c r="AA74" s="14">
        <v>7956</v>
      </c>
      <c r="AB74" s="14">
        <v>1778.2</v>
      </c>
      <c r="AC74" s="14">
        <v>33.21</v>
      </c>
      <c r="AD74" s="14">
        <v>7564.32</v>
      </c>
      <c r="AE74" s="14">
        <v>7074</v>
      </c>
      <c r="AF74" s="14">
        <v>347</v>
      </c>
      <c r="AG74" s="14">
        <v>9628.7999999999993</v>
      </c>
      <c r="AH74" s="14">
        <v>5272</v>
      </c>
      <c r="AI74" s="14">
        <v>5272</v>
      </c>
      <c r="AJ74" s="1"/>
      <c r="AK74" s="1"/>
    </row>
    <row r="75" spans="1:37" x14ac:dyDescent="0.2">
      <c r="C75" s="1">
        <f>SUM(C3:C70)</f>
        <v>1020</v>
      </c>
      <c r="D75" s="1">
        <f t="shared" ref="D75:AH75" si="0">SUM(D3:D70)</f>
        <v>473</v>
      </c>
      <c r="E75" s="1">
        <f t="shared" si="0"/>
        <v>9</v>
      </c>
      <c r="F75" s="1">
        <f t="shared" si="0"/>
        <v>1360</v>
      </c>
      <c r="G75" s="1">
        <f t="shared" si="0"/>
        <v>745</v>
      </c>
      <c r="H75" s="1">
        <f t="shared" si="0"/>
        <v>6</v>
      </c>
      <c r="I75" s="1">
        <f t="shared" si="0"/>
        <v>816</v>
      </c>
      <c r="J75" s="1">
        <f t="shared" si="0"/>
        <v>523</v>
      </c>
      <c r="K75" s="1">
        <f t="shared" si="0"/>
        <v>6</v>
      </c>
      <c r="L75" s="1">
        <f t="shared" si="0"/>
        <v>68</v>
      </c>
      <c r="M75" s="1">
        <f t="shared" si="0"/>
        <v>184</v>
      </c>
      <c r="N75" s="1">
        <f t="shared" si="0"/>
        <v>8</v>
      </c>
      <c r="O75" s="1">
        <f t="shared" si="0"/>
        <v>272</v>
      </c>
      <c r="P75" s="1">
        <f t="shared" si="0"/>
        <v>389</v>
      </c>
      <c r="Q75" s="1">
        <f t="shared" si="0"/>
        <v>0</v>
      </c>
      <c r="R75" s="1">
        <f t="shared" si="0"/>
        <v>1360</v>
      </c>
      <c r="S75" s="1">
        <f t="shared" si="0"/>
        <v>1311</v>
      </c>
      <c r="T75" s="1">
        <f t="shared" si="0"/>
        <v>12</v>
      </c>
      <c r="U75" s="1">
        <f t="shared" si="0"/>
        <v>0</v>
      </c>
      <c r="V75" s="1">
        <f t="shared" si="0"/>
        <v>394</v>
      </c>
      <c r="W75" s="1">
        <f t="shared" si="0"/>
        <v>6</v>
      </c>
      <c r="X75" s="1">
        <f t="shared" si="0"/>
        <v>816</v>
      </c>
      <c r="Y75" s="1">
        <f t="shared" si="0"/>
        <v>384</v>
      </c>
      <c r="Z75" s="1">
        <f t="shared" si="0"/>
        <v>6</v>
      </c>
      <c r="AA75" s="1">
        <f t="shared" si="0"/>
        <v>2040</v>
      </c>
      <c r="AB75" s="1">
        <f t="shared" si="0"/>
        <v>523</v>
      </c>
      <c r="AC75" s="1">
        <f t="shared" si="0"/>
        <v>6</v>
      </c>
      <c r="AD75" s="1">
        <f t="shared" si="0"/>
        <v>272</v>
      </c>
      <c r="AE75" s="1">
        <f t="shared" si="0"/>
        <v>393</v>
      </c>
      <c r="AF75" s="1">
        <f t="shared" si="0"/>
        <v>6</v>
      </c>
      <c r="AG75" s="1">
        <f t="shared" si="0"/>
        <v>816</v>
      </c>
      <c r="AH75" s="1">
        <f t="shared" si="0"/>
        <v>659</v>
      </c>
      <c r="AI75" s="21">
        <f t="shared" ref="AI75" si="1">SUM(AI3:AI70)</f>
        <v>68</v>
      </c>
      <c r="AJ75" s="1"/>
      <c r="AK75" s="1"/>
    </row>
    <row r="76" spans="1:37" ht="25.5" x14ac:dyDescent="0.2">
      <c r="A76" s="22" t="s">
        <v>96</v>
      </c>
      <c r="B76" s="22">
        <f>'Rozliczenie 2010'!C4</f>
        <v>3</v>
      </c>
      <c r="C76" s="22">
        <f>INDEX(A3:AH70,MATCH(B76,A3:A70,0),3)</f>
        <v>15</v>
      </c>
      <c r="D76" s="22">
        <f>INDEX(A3:AH70,MATCH(B76,A3:A70,0),4)</f>
        <v>10</v>
      </c>
      <c r="E76" s="22">
        <f>INDEX(A3:AH70,MATCH(B76,A3:A70,0),5)</f>
        <v>0</v>
      </c>
      <c r="F76" s="22">
        <f>INDEX(A3:AH70,MATCH(B76,A3:A70,0),6)</f>
        <v>20</v>
      </c>
      <c r="G76" s="22">
        <f>INDEX(A3:AH70,MATCH(B76,A3:A70,0),7)</f>
        <v>20</v>
      </c>
      <c r="H76" s="22">
        <f>INDEX(A3:AH70,MATCH(B76,A3:A70,0),8)</f>
        <v>0</v>
      </c>
      <c r="I76" s="22">
        <f>INDEX(A3:AH70,MATCH(B76,A3:A70,0),9)</f>
        <v>12</v>
      </c>
      <c r="J76" s="22">
        <f>INDEX(A3:AH70,MATCH(B76,A3:A70,0),10)</f>
        <v>10</v>
      </c>
      <c r="K76" s="22">
        <f>INDEX(A3:AH70,MATCH(B76,A3:A70,0),11)</f>
        <v>0</v>
      </c>
      <c r="L76" s="22">
        <f>INDEX(A3:AH70,MATCH(B76,A3:A70,0),12)</f>
        <v>1</v>
      </c>
      <c r="M76" s="22">
        <f>INDEX(A3:AH70,MATCH(B76,A3:A70,0),13)</f>
        <v>10</v>
      </c>
      <c r="N76" s="22">
        <f>INDEX(A3:AH70,MATCH(B76,A3:A70,0),14)</f>
        <v>0</v>
      </c>
      <c r="O76" s="22">
        <f>INDEX(A3:AH70,MATCH(B76,A3:A70,0),15)</f>
        <v>4</v>
      </c>
      <c r="P76" s="22">
        <f>INDEX(A3:AH70,MATCH(B76,A3:A70,0),16)</f>
        <v>10</v>
      </c>
      <c r="Q76" s="22">
        <f>INDEX(A3:AH70,MATCH(B76,A3:A70,0),17)</f>
        <v>0</v>
      </c>
      <c r="R76" s="22">
        <f>INDEX(A3:AH70,MATCH(B76,A3:A70,0),18)</f>
        <v>20</v>
      </c>
      <c r="S76" s="22">
        <f>INDEX(A3:AH70,MATCH(B76,A3:A70,0),19)</f>
        <v>40</v>
      </c>
      <c r="T76" s="22">
        <f>INDEX(A3:AH70,MATCH(B76,A3:A70,0),20)</f>
        <v>0</v>
      </c>
      <c r="U76" s="22">
        <f>INDEX(A3:AH70,MATCH(B76,A3:A70,0),21)</f>
        <v>0</v>
      </c>
      <c r="V76" s="22">
        <f>INDEX(A3:AH70,MATCH(B76,A3:A70,0),22)</f>
        <v>20</v>
      </c>
      <c r="W76" s="22">
        <f>INDEX(A3:AH70,MATCH(B76,A3:A70,0),23)</f>
        <v>0</v>
      </c>
      <c r="X76" s="22">
        <f>INDEX(A3:AH70,MATCH(B76,A3:A70,0),24)</f>
        <v>12</v>
      </c>
      <c r="Y76" s="22">
        <f>INDEX(A3:AH70,MATCH(B76,A3:A70,0),25)</f>
        <v>20</v>
      </c>
      <c r="Z76" s="22">
        <f>INDEX(A3:AH70,MATCH(B76,A3:A70,0),26)</f>
        <v>0</v>
      </c>
      <c r="AA76" s="22">
        <f>INDEX(A3:AH70,MATCH(B76,A3:A70,0),27)</f>
        <v>30</v>
      </c>
      <c r="AB76" s="22">
        <f>INDEX(A3:AH70,MATCH(B76,A3:A70,0),28)</f>
        <v>10</v>
      </c>
      <c r="AC76" s="22">
        <f>INDEX(A3:AH70,MATCH(B76,A3:A70,0),29)</f>
        <v>0</v>
      </c>
      <c r="AD76" s="22">
        <f>INDEX(A3:AH70,MATCH(B76,A3:A70,0),30)</f>
        <v>4</v>
      </c>
      <c r="AE76" s="22">
        <f>INDEX(A3:AH70,MATCH(B76,A3:A70,0),31)</f>
        <v>15</v>
      </c>
      <c r="AF76" s="22">
        <f>INDEX(A3:AH70,MATCH(B76,A3:A70,0),32)</f>
        <v>0</v>
      </c>
      <c r="AG76" s="22">
        <f>INDEX(A3:AH70,MATCH(B76,A3:A70,0),33)</f>
        <v>12</v>
      </c>
      <c r="AH76" s="22">
        <f>INDEX(A3:AH70,MATCH(B76,A3:A70,0),34)</f>
        <v>20</v>
      </c>
      <c r="AI76" s="22">
        <f>INDEX(A3:AI70,MATCH(B76,A3:A70,0),35)</f>
        <v>1</v>
      </c>
      <c r="AJ76" s="1"/>
      <c r="AK76" s="1"/>
    </row>
    <row r="77" spans="1:37" ht="25.5" x14ac:dyDescent="0.2">
      <c r="A77" s="22" t="s">
        <v>102</v>
      </c>
      <c r="B77" s="22">
        <f>'Rozliczenie 2010'!C4</f>
        <v>3</v>
      </c>
      <c r="C77" s="22">
        <f>'Rozliczenie 2010'!$D25</f>
        <v>0</v>
      </c>
      <c r="D77" s="22">
        <f>'Rozliczenie 2011'!$D25</f>
        <v>0</v>
      </c>
      <c r="E77" s="22">
        <f>'Rozliczenie 2012 (dotyczy SP74)'!$D25</f>
        <v>0</v>
      </c>
      <c r="F77" s="22">
        <f>'Rozliczenie 2010'!$D26</f>
        <v>0</v>
      </c>
      <c r="G77" s="22">
        <f>'Rozliczenie 2011'!$D26</f>
        <v>0</v>
      </c>
      <c r="H77" s="22">
        <f>'Rozliczenie 2012 (dotyczy SP74)'!$D26</f>
        <v>0</v>
      </c>
      <c r="I77" s="22">
        <f>'Rozliczenie 2010'!$D27</f>
        <v>0</v>
      </c>
      <c r="J77" s="22">
        <f>'Rozliczenie 2011'!$D27</f>
        <v>0</v>
      </c>
      <c r="K77" s="22">
        <f>'Rozliczenie 2012 (dotyczy SP74)'!$D27</f>
        <v>0</v>
      </c>
      <c r="L77" s="22">
        <f>'Rozliczenie 2010'!$D28</f>
        <v>0</v>
      </c>
      <c r="M77" s="22">
        <f>'Rozliczenie 2011'!$D28</f>
        <v>0</v>
      </c>
      <c r="N77" s="22">
        <f>'Rozliczenie 2012 (dotyczy SP74)'!$D28</f>
        <v>0</v>
      </c>
      <c r="O77" s="22">
        <f>'Rozliczenie 2010'!$D29</f>
        <v>0</v>
      </c>
      <c r="P77" s="22">
        <f>'Rozliczenie 2011'!$D29</f>
        <v>0</v>
      </c>
      <c r="Q77" s="22">
        <f>'Rozliczenie 2012 (dotyczy SP74)'!$D29</f>
        <v>0</v>
      </c>
      <c r="R77" s="22">
        <f>'Rozliczenie 2010'!$D30</f>
        <v>0</v>
      </c>
      <c r="S77" s="22">
        <f>'Rozliczenie 2011'!$D30</f>
        <v>0</v>
      </c>
      <c r="T77" s="22">
        <f>'Rozliczenie 2012 (dotyczy SP74)'!$D30</f>
        <v>0</v>
      </c>
      <c r="U77" s="22">
        <f>'Rozliczenie 2010'!$D31</f>
        <v>0</v>
      </c>
      <c r="V77" s="22">
        <f>'Rozliczenie 2011'!$D31</f>
        <v>0</v>
      </c>
      <c r="W77" s="22">
        <f>'Rozliczenie 2012 (dotyczy SP74)'!$D31</f>
        <v>0</v>
      </c>
      <c r="X77" s="22">
        <f>'Rozliczenie 2010'!$D32</f>
        <v>0</v>
      </c>
      <c r="Y77" s="22">
        <f>'Rozliczenie 2011'!$D32</f>
        <v>0</v>
      </c>
      <c r="Z77" s="22">
        <f>'Rozliczenie 2012 (dotyczy SP74)'!$D32</f>
        <v>0</v>
      </c>
      <c r="AA77" s="22">
        <f>'Rozliczenie 2010'!$D33</f>
        <v>0</v>
      </c>
      <c r="AB77" s="22">
        <f>'Rozliczenie 2011'!$D33</f>
        <v>0</v>
      </c>
      <c r="AC77" s="22">
        <f>'Rozliczenie 2012 (dotyczy SP74)'!$D33</f>
        <v>0</v>
      </c>
      <c r="AD77" s="22">
        <f>'Rozliczenie 2010'!$D34</f>
        <v>0</v>
      </c>
      <c r="AE77" s="22">
        <f>'Rozliczenie 2011'!$D34</f>
        <v>0</v>
      </c>
      <c r="AF77" s="22">
        <f>'Rozliczenie 2012 (dotyczy SP74)'!$D34</f>
        <v>0</v>
      </c>
      <c r="AG77" s="22">
        <f>'Rozliczenie 2010'!$D35</f>
        <v>0</v>
      </c>
      <c r="AH77" s="22">
        <f>'Rozliczenie 2011'!$D35</f>
        <v>0</v>
      </c>
      <c r="AI77" s="22">
        <f>'Rozliczenie 2010'!$D36</f>
        <v>0</v>
      </c>
      <c r="AJ77" s="1"/>
      <c r="AK77" s="1"/>
    </row>
    <row r="78" spans="1:37" ht="25.5" x14ac:dyDescent="0.2">
      <c r="A78" s="22" t="s">
        <v>99</v>
      </c>
      <c r="B78" s="22">
        <f>'Rozliczenie 2010'!C4</f>
        <v>3</v>
      </c>
      <c r="C78" s="22">
        <f>'Rozliczenie 2010'!$E25</f>
        <v>0</v>
      </c>
      <c r="D78" s="22">
        <f>'Rozliczenie 2011'!$E25</f>
        <v>0</v>
      </c>
      <c r="E78" s="22">
        <f>'Rozliczenie 2012 (dotyczy SP74)'!$E25</f>
        <v>0</v>
      </c>
      <c r="F78" s="22">
        <f>'Rozliczenie 2010'!$E26</f>
        <v>0</v>
      </c>
      <c r="G78" s="22">
        <f>'Rozliczenie 2011'!$E26</f>
        <v>0</v>
      </c>
      <c r="H78" s="22">
        <f>'Rozliczenie 2012 (dotyczy SP74)'!$E26</f>
        <v>0</v>
      </c>
      <c r="I78" s="22">
        <f>'Rozliczenie 2010'!$E27</f>
        <v>0</v>
      </c>
      <c r="J78" s="22">
        <f>'Rozliczenie 2011'!$E27</f>
        <v>0</v>
      </c>
      <c r="K78" s="22">
        <f>'Rozliczenie 2012 (dotyczy SP74)'!$E27</f>
        <v>0</v>
      </c>
      <c r="L78" s="22">
        <f>'Rozliczenie 2010'!$E28</f>
        <v>0</v>
      </c>
      <c r="M78" s="22">
        <f>'Rozliczenie 2011'!$E28</f>
        <v>0</v>
      </c>
      <c r="N78" s="22">
        <f>'Rozliczenie 2012 (dotyczy SP74)'!$E28</f>
        <v>0</v>
      </c>
      <c r="O78" s="22">
        <f>'Rozliczenie 2010'!$E29</f>
        <v>0</v>
      </c>
      <c r="P78" s="22">
        <f>'Rozliczenie 2011'!$E29</f>
        <v>0</v>
      </c>
      <c r="Q78" s="22">
        <f>'Rozliczenie 2012 (dotyczy SP74)'!$E29</f>
        <v>0</v>
      </c>
      <c r="R78" s="22">
        <f>'Rozliczenie 2010'!$E30</f>
        <v>0</v>
      </c>
      <c r="S78" s="22">
        <f>'Rozliczenie 2011'!$E30</f>
        <v>0</v>
      </c>
      <c r="T78" s="22">
        <f>'Rozliczenie 2012 (dotyczy SP74)'!$E30</f>
        <v>0</v>
      </c>
      <c r="U78" s="22">
        <f>'Rozliczenie 2010'!$E31</f>
        <v>0</v>
      </c>
      <c r="V78" s="22">
        <f>'Rozliczenie 2011'!$E31</f>
        <v>0</v>
      </c>
      <c r="W78" s="22">
        <f>'Rozliczenie 2012 (dotyczy SP74)'!$E31</f>
        <v>0</v>
      </c>
      <c r="X78" s="22">
        <f>'Rozliczenie 2010'!$E32</f>
        <v>0</v>
      </c>
      <c r="Y78" s="22">
        <f>'Rozliczenie 2011'!$E32</f>
        <v>0</v>
      </c>
      <c r="Z78" s="22">
        <f>'Rozliczenie 2012 (dotyczy SP74)'!$E32</f>
        <v>0</v>
      </c>
      <c r="AA78" s="22">
        <f>'Rozliczenie 2010'!$E33</f>
        <v>0</v>
      </c>
      <c r="AB78" s="22">
        <f>'Rozliczenie 2011'!$E33</f>
        <v>0</v>
      </c>
      <c r="AC78" s="22">
        <f>'Rozliczenie 2012 (dotyczy SP74)'!$E33</f>
        <v>0</v>
      </c>
      <c r="AD78" s="22">
        <f>'Rozliczenie 2010'!$E34</f>
        <v>0</v>
      </c>
      <c r="AE78" s="22">
        <f>'Rozliczenie 2011'!$E34</f>
        <v>0</v>
      </c>
      <c r="AF78" s="22">
        <f>'Rozliczenie 2012 (dotyczy SP74)'!$E34</f>
        <v>0</v>
      </c>
      <c r="AG78" s="22">
        <f>'Rozliczenie 2010'!$E35</f>
        <v>0</v>
      </c>
      <c r="AH78" s="22">
        <f>'Rozliczenie 2011'!$E35</f>
        <v>0</v>
      </c>
      <c r="AI78" s="22">
        <f>'Rozliczenie 2010'!$E36</f>
        <v>0</v>
      </c>
      <c r="AJ78" s="1"/>
      <c r="AK78" s="1"/>
    </row>
    <row r="79" spans="1:37" ht="25.5" x14ac:dyDescent="0.2">
      <c r="A79" s="22" t="s">
        <v>100</v>
      </c>
      <c r="B79" s="22">
        <f>'Rozliczenie 2010'!C4</f>
        <v>3</v>
      </c>
      <c r="C79" s="22">
        <f>'Rozliczenie 2010'!$F25</f>
        <v>0</v>
      </c>
      <c r="D79" s="22">
        <f>'Rozliczenie 2011'!$F25</f>
        <v>0</v>
      </c>
      <c r="E79" s="22">
        <f>'Rozliczenie 2012 (dotyczy SP74)'!$F25</f>
        <v>0</v>
      </c>
      <c r="F79" s="22">
        <f>'Rozliczenie 2010'!$F26</f>
        <v>0</v>
      </c>
      <c r="G79" s="22">
        <f>'Rozliczenie 2011'!$F26</f>
        <v>0</v>
      </c>
      <c r="H79" s="22">
        <f>'Rozliczenie 2012 (dotyczy SP74)'!$F26</f>
        <v>0</v>
      </c>
      <c r="I79" s="22">
        <f>'Rozliczenie 2010'!$F27</f>
        <v>0</v>
      </c>
      <c r="J79" s="22">
        <f>'Rozliczenie 2011'!$F27</f>
        <v>0</v>
      </c>
      <c r="K79" s="22">
        <f>'Rozliczenie 2012 (dotyczy SP74)'!$F27</f>
        <v>0</v>
      </c>
      <c r="L79" s="22">
        <f>'Rozliczenie 2010'!$F28</f>
        <v>0</v>
      </c>
      <c r="M79" s="22">
        <f>'Rozliczenie 2011'!$F28</f>
        <v>0</v>
      </c>
      <c r="N79" s="22">
        <f>'Rozliczenie 2012 (dotyczy SP74)'!$F28</f>
        <v>0</v>
      </c>
      <c r="O79" s="22">
        <f>'Rozliczenie 2010'!$F29</f>
        <v>0</v>
      </c>
      <c r="P79" s="22">
        <f>'Rozliczenie 2011'!$F29</f>
        <v>0</v>
      </c>
      <c r="Q79" s="22">
        <f>'Rozliczenie 2012 (dotyczy SP74)'!$F29</f>
        <v>0</v>
      </c>
      <c r="R79" s="22">
        <f>'Rozliczenie 2010'!$F30</f>
        <v>0</v>
      </c>
      <c r="S79" s="22">
        <f>'Rozliczenie 2011'!$F30</f>
        <v>0</v>
      </c>
      <c r="T79" s="22">
        <f>'Rozliczenie 2012 (dotyczy SP74)'!$F30</f>
        <v>0</v>
      </c>
      <c r="U79" s="22">
        <f>'Rozliczenie 2010'!$F31</f>
        <v>0</v>
      </c>
      <c r="V79" s="22">
        <f>'Rozliczenie 2011'!$F31</f>
        <v>0</v>
      </c>
      <c r="W79" s="22">
        <f>'Rozliczenie 2012 (dotyczy SP74)'!$F31</f>
        <v>0</v>
      </c>
      <c r="X79" s="22">
        <f>'Rozliczenie 2010'!$F32</f>
        <v>0</v>
      </c>
      <c r="Y79" s="22">
        <f>'Rozliczenie 2011'!$F32</f>
        <v>0</v>
      </c>
      <c r="Z79" s="22">
        <f>'Rozliczenie 2012 (dotyczy SP74)'!$F32</f>
        <v>0</v>
      </c>
      <c r="AA79" s="22">
        <f>'Rozliczenie 2010'!$F33</f>
        <v>0</v>
      </c>
      <c r="AB79" s="22">
        <f>'Rozliczenie 2011'!$F33</f>
        <v>0</v>
      </c>
      <c r="AC79" s="22">
        <f>'Rozliczenie 2012 (dotyczy SP74)'!$F33</f>
        <v>0</v>
      </c>
      <c r="AD79" s="22">
        <f>'Rozliczenie 2010'!$F34</f>
        <v>0</v>
      </c>
      <c r="AE79" s="22">
        <f>'Rozliczenie 2011'!$F34</f>
        <v>0</v>
      </c>
      <c r="AF79" s="22">
        <f>'Rozliczenie 2012 (dotyczy SP74)'!$F34</f>
        <v>0</v>
      </c>
      <c r="AG79" s="22">
        <f>'Rozliczenie 2010'!$F35</f>
        <v>0</v>
      </c>
      <c r="AH79" s="22">
        <f>'Rozliczenie 2011'!$F35</f>
        <v>0</v>
      </c>
      <c r="AI79" s="22">
        <f>'Rozliczenie 2010'!$F36</f>
        <v>0</v>
      </c>
      <c r="AJ79" s="1"/>
      <c r="AK79" s="1"/>
    </row>
    <row r="80" spans="1:37" x14ac:dyDescent="0.2"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7:37" x14ac:dyDescent="0.2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7:37" x14ac:dyDescent="0.2"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7:37" x14ac:dyDescent="0.2"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7:37" x14ac:dyDescent="0.2"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7:37" x14ac:dyDescent="0.2"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7:37" x14ac:dyDescent="0.2"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7:37" x14ac:dyDescent="0.2"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7:37" x14ac:dyDescent="0.2"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7:37" x14ac:dyDescent="0.2"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7:37" x14ac:dyDescent="0.2"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7:37" x14ac:dyDescent="0.2"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7:37" x14ac:dyDescent="0.2"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7:37" x14ac:dyDescent="0.2"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7:37" x14ac:dyDescent="0.2"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7:37" x14ac:dyDescent="0.2"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7:37" x14ac:dyDescent="0.2"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7:37" x14ac:dyDescent="0.2"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7:37" x14ac:dyDescent="0.2"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7:37" x14ac:dyDescent="0.2"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7:37" x14ac:dyDescent="0.2"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7:37" x14ac:dyDescent="0.2"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7:37" x14ac:dyDescent="0.2"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7:37" x14ac:dyDescent="0.2"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7:37" x14ac:dyDescent="0.2"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7:37" x14ac:dyDescent="0.2"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7:37" x14ac:dyDescent="0.2"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7:37" x14ac:dyDescent="0.2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7:37" x14ac:dyDescent="0.2"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7:37" x14ac:dyDescent="0.2"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7:37" x14ac:dyDescent="0.2"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7:37" x14ac:dyDescent="0.2"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7:37" x14ac:dyDescent="0.2"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7:37" x14ac:dyDescent="0.2"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7:37" x14ac:dyDescent="0.2"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7:37" x14ac:dyDescent="0.2"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7:37" x14ac:dyDescent="0.2"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7:37" x14ac:dyDescent="0.2"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7:37" x14ac:dyDescent="0.2"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7:37" x14ac:dyDescent="0.2"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7:37" x14ac:dyDescent="0.2"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7:37" x14ac:dyDescent="0.2"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7:37" x14ac:dyDescent="0.2"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7:37" x14ac:dyDescent="0.2"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7:37" x14ac:dyDescent="0.2"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7:37" x14ac:dyDescent="0.2"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7:37" x14ac:dyDescent="0.2"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7:37" x14ac:dyDescent="0.2"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7:37" x14ac:dyDescent="0.2"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7:37" x14ac:dyDescent="0.2"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7:37" x14ac:dyDescent="0.2"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7:37" x14ac:dyDescent="0.2"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7:37" x14ac:dyDescent="0.2"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7:37" x14ac:dyDescent="0.2"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7:37" x14ac:dyDescent="0.2"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7:37" x14ac:dyDescent="0.2"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7:37" x14ac:dyDescent="0.2"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7:37" x14ac:dyDescent="0.2"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7:37" x14ac:dyDescent="0.2"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7:37" x14ac:dyDescent="0.2"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7:37" x14ac:dyDescent="0.2"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7:37" x14ac:dyDescent="0.2"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7:37" x14ac:dyDescent="0.2"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7:37" x14ac:dyDescent="0.2"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7:37" x14ac:dyDescent="0.2"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7:37" x14ac:dyDescent="0.2"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7:37" x14ac:dyDescent="0.2"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7:37" x14ac:dyDescent="0.2"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7:37" x14ac:dyDescent="0.2"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7:37" x14ac:dyDescent="0.2"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7:37" x14ac:dyDescent="0.2"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7:37" x14ac:dyDescent="0.2"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7:37" x14ac:dyDescent="0.2"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7:37" x14ac:dyDescent="0.2"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7:37" x14ac:dyDescent="0.2"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7:37" x14ac:dyDescent="0.2"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7:37" x14ac:dyDescent="0.2"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7:37" x14ac:dyDescent="0.2"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7:37" x14ac:dyDescent="0.2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7:37" x14ac:dyDescent="0.2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7:37" x14ac:dyDescent="0.2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7:37" x14ac:dyDescent="0.2"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7:37" x14ac:dyDescent="0.2"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7:37" x14ac:dyDescent="0.2"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7:37" x14ac:dyDescent="0.2"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7:37" x14ac:dyDescent="0.2"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7:37" x14ac:dyDescent="0.2"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7:37" x14ac:dyDescent="0.2"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7:37" x14ac:dyDescent="0.2"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7:37" x14ac:dyDescent="0.2"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7:37" x14ac:dyDescent="0.2"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7:37" x14ac:dyDescent="0.2"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7:37" x14ac:dyDescent="0.2"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7:37" x14ac:dyDescent="0.2"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7:37" x14ac:dyDescent="0.2"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7:37" x14ac:dyDescent="0.2"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7:37" x14ac:dyDescent="0.2"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7:37" x14ac:dyDescent="0.2"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7:37" x14ac:dyDescent="0.2"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7:37" x14ac:dyDescent="0.2"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7:37" x14ac:dyDescent="0.2"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7:37" x14ac:dyDescent="0.2"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7:37" x14ac:dyDescent="0.2"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7:37" x14ac:dyDescent="0.2"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7:37" x14ac:dyDescent="0.2"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7:37" x14ac:dyDescent="0.2"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7:37" x14ac:dyDescent="0.2"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7:37" x14ac:dyDescent="0.2"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7:37" x14ac:dyDescent="0.2"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7:37" x14ac:dyDescent="0.2"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7:37" x14ac:dyDescent="0.2"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7:37" x14ac:dyDescent="0.2"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7:37" x14ac:dyDescent="0.2"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7:37" x14ac:dyDescent="0.2"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7:37" x14ac:dyDescent="0.2"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7:37" x14ac:dyDescent="0.2"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7:37" x14ac:dyDescent="0.2"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7:37" x14ac:dyDescent="0.2"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7:37" x14ac:dyDescent="0.2"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7:37" x14ac:dyDescent="0.2"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7:37" x14ac:dyDescent="0.2"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7:37" x14ac:dyDescent="0.2"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7:37" x14ac:dyDescent="0.2"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7:37" x14ac:dyDescent="0.2"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7:37" x14ac:dyDescent="0.2"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7:37" x14ac:dyDescent="0.2"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7:37" x14ac:dyDescent="0.2"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7:37" x14ac:dyDescent="0.2"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7:37" x14ac:dyDescent="0.2"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7:37" x14ac:dyDescent="0.2"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7:37" x14ac:dyDescent="0.2"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7:37" x14ac:dyDescent="0.2"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7:37" x14ac:dyDescent="0.2"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7:37" x14ac:dyDescent="0.2"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7:37" x14ac:dyDescent="0.2"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7:37" x14ac:dyDescent="0.2"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7:37" x14ac:dyDescent="0.2"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7:37" x14ac:dyDescent="0.2"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7:37" x14ac:dyDescent="0.2"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7:37" x14ac:dyDescent="0.2"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7:37" x14ac:dyDescent="0.2"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7:37" x14ac:dyDescent="0.2"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7:37" x14ac:dyDescent="0.2"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7:37" x14ac:dyDescent="0.2"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7:37" x14ac:dyDescent="0.2"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7:37" x14ac:dyDescent="0.2"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7:37" x14ac:dyDescent="0.2"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7:37" x14ac:dyDescent="0.2"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7:37" x14ac:dyDescent="0.2"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7:37" x14ac:dyDescent="0.2"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7:37" x14ac:dyDescent="0.2"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7:37" x14ac:dyDescent="0.2"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7:37" x14ac:dyDescent="0.2"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</sheetData>
  <sheetProtection algorithmName="SHA-512" hashValue="QRheViCCFjsi0edKSam+0X9WaJVhFxty2dwfqo9WLElUeJW1WOTgZXlHDay7HktAD76Sghle4xEO5QfvyHoQLQ==" saltValue="0HPLVr89cJfXjy78IBeKFA==" spinCount="100000" sheet="1" objects="1" scenarios="1"/>
  <mergeCells count="12">
    <mergeCell ref="L1:N1"/>
    <mergeCell ref="O1:Q1"/>
    <mergeCell ref="R1:T1"/>
    <mergeCell ref="A1:B1"/>
    <mergeCell ref="C1:E1"/>
    <mergeCell ref="F1:H1"/>
    <mergeCell ref="I1:K1"/>
    <mergeCell ref="U1:W1"/>
    <mergeCell ref="AG1:AH1"/>
    <mergeCell ref="X1:Z1"/>
    <mergeCell ref="AA1:AC1"/>
    <mergeCell ref="AD1:AF1"/>
  </mergeCells>
  <phoneticPr fontId="3" type="noConversion"/>
  <printOptions horizontalCentered="1" verticalCentered="1"/>
  <pageMargins left="0.36" right="0.28000000000000003" top="0.35433070866141736" bottom="0.35433070866141736" header="0.59055118110236227" footer="0.39370078740157483"/>
  <pageSetup paperSize="9" scale="31" orientation="landscape" horizontalDpi="300" verticalDpi="300" r:id="rId1"/>
  <headerFooter alignWithMargins="0"/>
  <rowBreaks count="2" manualBreakCount="2">
    <brk id="36" max="34" man="1"/>
    <brk id="70" max="34" man="1"/>
  </rowBreaks>
  <colBreaks count="1" manualBreakCount="1">
    <brk id="45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Rozliczenie 2010</vt:lpstr>
      <vt:lpstr>Rozliczenie 2011</vt:lpstr>
      <vt:lpstr>Rozliczenie 2012 (dotyczy SP74)</vt:lpstr>
      <vt:lpstr>Paczki</vt:lpstr>
      <vt:lpstr>Paczki!Obszar_wydruku</vt:lpstr>
    </vt:vector>
  </TitlesOfParts>
  <Company>Europejski Fundusz Społeczny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</dc:creator>
  <cp:lastModifiedBy>M.Krystkowiak</cp:lastModifiedBy>
  <cp:lastPrinted>2016-06-08T21:07:03Z</cp:lastPrinted>
  <dcterms:created xsi:type="dcterms:W3CDTF">2010-11-04T08:37:36Z</dcterms:created>
  <dcterms:modified xsi:type="dcterms:W3CDTF">2016-06-08T21:07:19Z</dcterms:modified>
</cp:coreProperties>
</file>