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kaz wniosków" sheetId="1" r:id="rId1"/>
  </sheets>
  <definedNames/>
  <calcPr fullCalcOnLoad="1"/>
</workbook>
</file>

<file path=xl/sharedStrings.xml><?xml version="1.0" encoding="utf-8"?>
<sst xmlns="http://schemas.openxmlformats.org/spreadsheetml/2006/main" count="98" uniqueCount="96">
  <si>
    <t>Lp.</t>
  </si>
  <si>
    <t>Zakres rzeczowy</t>
  </si>
  <si>
    <t xml:space="preserve">Wartość </t>
  </si>
  <si>
    <t>Wartość</t>
  </si>
  <si>
    <t>Środki</t>
  </si>
  <si>
    <t>budżetowe</t>
  </si>
  <si>
    <t>%</t>
  </si>
  <si>
    <t>w PLN</t>
  </si>
  <si>
    <t>Razem</t>
  </si>
  <si>
    <t>Propozycja Komisji dot. podziału środków</t>
  </si>
  <si>
    <t>wniosku</t>
  </si>
  <si>
    <t xml:space="preserve">Stowarzyszenie </t>
  </si>
  <si>
    <t>Propozycja Stowarzyszenia</t>
  </si>
  <si>
    <t>dofinans.</t>
  </si>
  <si>
    <t>Stowarzyszenia</t>
  </si>
  <si>
    <t>ul. Ułaszyna</t>
  </si>
  <si>
    <t>ul. Beskidzka 164 D, 60-416 Poznań</t>
  </si>
  <si>
    <t>ul. Beskidzka</t>
  </si>
  <si>
    <t>Stowarzyszenie na rzecz budowy ulicy</t>
  </si>
  <si>
    <t xml:space="preserve">Zygmunta Kubiaka w Poznaniu </t>
  </si>
  <si>
    <t>ul. Kubiaka 7, 60-461 Poznań</t>
  </si>
  <si>
    <t>ul. Kubiaka</t>
  </si>
  <si>
    <t>Stowarzyszenie Nad Pokrzywką</t>
  </si>
  <si>
    <t>ul. Milczańska 6, 61-131 Poznań</t>
  </si>
  <si>
    <t>ul. Gombrowicza 6/6, 60-461 Poznań</t>
  </si>
  <si>
    <t>Stowarzyszenie "Sowice"</t>
  </si>
  <si>
    <t>ul. Sowice 20, 61-306 Poznań</t>
  </si>
  <si>
    <t>Stowarzyszenie Polanowska - Elbląska</t>
  </si>
  <si>
    <t>ul. Polanowska 31, 60-434 Poznań</t>
  </si>
  <si>
    <t xml:space="preserve">Stowarzyszenie na rzecz budowy </t>
  </si>
  <si>
    <t>ul. Puckiej w Poznaniu</t>
  </si>
  <si>
    <t>ul. Pucka 37, 60-454 Poznań</t>
  </si>
  <si>
    <t>Stowarzyszenie na rzecz budowy drogi</t>
  </si>
  <si>
    <t>Kobylińskiej</t>
  </si>
  <si>
    <t>ul. Kobylińska 3, 61-424 Poznań</t>
  </si>
  <si>
    <t>ul. Kobylińska</t>
  </si>
  <si>
    <t xml:space="preserve"> - wodociąg  100 mb</t>
  </si>
  <si>
    <t xml:space="preserve"> - kanalizacja sanitarna 115 mb</t>
  </si>
  <si>
    <r>
      <t xml:space="preserve"> </t>
    </r>
    <r>
      <rPr>
        <sz val="9"/>
        <rFont val="Arial CE"/>
        <family val="0"/>
      </rPr>
      <t>- wodociąg 475,5 mb</t>
    </r>
  </si>
  <si>
    <t xml:space="preserve"> - wodociąg  416 mb</t>
  </si>
  <si>
    <t>ul. boczne od Dereniowej</t>
  </si>
  <si>
    <t>ul. Pucka</t>
  </si>
  <si>
    <t xml:space="preserve"> - nawierzchnia ok. 850 m2</t>
  </si>
  <si>
    <t xml:space="preserve">ul. Szczepankowo </t>
  </si>
  <si>
    <t xml:space="preserve"> - wodociąg 65 mb</t>
  </si>
  <si>
    <t xml:space="preserve"> - nawierzchnia 1.690 m2</t>
  </si>
  <si>
    <t xml:space="preserve"> - oświetlenie 138 mb, 5 lamp</t>
  </si>
  <si>
    <t xml:space="preserve"> - nawierzchnia 2.167 m2</t>
  </si>
  <si>
    <t xml:space="preserve"> - oświetlenie 198,6 mb, 6 lamp</t>
  </si>
  <si>
    <t xml:space="preserve"> - kanaliz. deszczowa 198,6 mb</t>
  </si>
  <si>
    <t xml:space="preserve"> - nawierzchnia 3.463 m2</t>
  </si>
  <si>
    <t xml:space="preserve"> - oświetlenie 420 mb, 11 lamp</t>
  </si>
  <si>
    <t xml:space="preserve"> - nawierzchnia 2.089 m2</t>
  </si>
  <si>
    <t>ul. Rubież 14/2, 61-612 Poznań</t>
  </si>
  <si>
    <t>ul. Siemiradzkiego 6/5, 60-764 Poznań</t>
  </si>
  <si>
    <t>ul. Radłowa</t>
  </si>
  <si>
    <t xml:space="preserve"> - wodociąg 215,6 mb</t>
  </si>
  <si>
    <t>Stowarzyszenie Wspólna Kanalizacja</t>
  </si>
  <si>
    <t>ul. Glebowa 19e, 61-312 Poznań</t>
  </si>
  <si>
    <t>ul. Glebowa</t>
  </si>
  <si>
    <t>os. Tysiąclecia 8/22, 61-255 Poznań</t>
  </si>
  <si>
    <t>ul. Gubińska</t>
  </si>
  <si>
    <t xml:space="preserve"> - wodociąg 121 mb</t>
  </si>
  <si>
    <t>ul. Zapolskiej, Danielewskiej,</t>
  </si>
  <si>
    <t xml:space="preserve"> Malewskiej, Wierzyńskiego</t>
  </si>
  <si>
    <t>Rok  2018</t>
  </si>
  <si>
    <t xml:space="preserve">Propozycja podziału środków </t>
  </si>
  <si>
    <t xml:space="preserve">Stowarzyszenie właścicieli nieruchomości przy </t>
  </si>
  <si>
    <t xml:space="preserve"> ul. Beskidzkiej i Biskupińskiej</t>
  </si>
  <si>
    <t xml:space="preserve">Stowarzyszenie na rzecz budowy wodociągu i kanalizacji </t>
  </si>
  <si>
    <t xml:space="preserve"> w rejonie ulic Malewskiej i Zapolskiej</t>
  </si>
  <si>
    <t xml:space="preserve"> sanitarnej w ul. Ułaszyna w Poznaniu</t>
  </si>
  <si>
    <t>Stowarzyszenie na rzecz budowy sieci wodociągowej i kanalizacji</t>
  </si>
  <si>
    <t xml:space="preserve"> wewnętrznej w Poznaniu</t>
  </si>
  <si>
    <t xml:space="preserve"> sanitarnej w ulicach Kopcowej, Radłowej i przyległej drodze</t>
  </si>
  <si>
    <t xml:space="preserve"> nawierzchni na ul. Gubińskiej w Poznaniu</t>
  </si>
  <si>
    <t>Stowarzyszenie na rzecz budowy sieci wodociągowej, oświetlenia i</t>
  </si>
  <si>
    <t>ul. Polanowska odcinek</t>
  </si>
  <si>
    <t>Dział 900 rozdział 90001</t>
  </si>
  <si>
    <t>Dział 900 rozdział 90015</t>
  </si>
  <si>
    <t>Dział 600 rozdział  60016</t>
  </si>
  <si>
    <t xml:space="preserve"> - kanal. deszczowa 19,1 mb</t>
  </si>
  <si>
    <t xml:space="preserve"> - kanal. sanitarna 580 mb</t>
  </si>
  <si>
    <t>Plan po korekcie</t>
  </si>
  <si>
    <t>Dodatkowe środki budżetowe  632 557 zł</t>
  </si>
  <si>
    <t>odtworzenie naw.  z kostki</t>
  </si>
  <si>
    <t xml:space="preserve"> (4 296 057 zł  z ul. Na Dołku)</t>
  </si>
  <si>
    <t>Plan zadania po zmianach:</t>
  </si>
  <si>
    <t>Prezydenta Miasta Poznania</t>
  </si>
  <si>
    <t>Wykaz wniosków inwestycyjnych z udziałem mieszkańców przeznaczonych do realizacji w 2018 r.</t>
  </si>
  <si>
    <t xml:space="preserve"> Braniewska-Fromborska</t>
  </si>
  <si>
    <t xml:space="preserve"> - kanal. sanitarna 67 mb</t>
  </si>
  <si>
    <t xml:space="preserve"> - kanal. sanitarna 240,5 mb</t>
  </si>
  <si>
    <t xml:space="preserve"> (+ 863.500,00 zł ul. Na Dołku z 2017 r.)</t>
  </si>
  <si>
    <t>Załącznik do zarządzenia Nr 347/2018/P</t>
  </si>
  <si>
    <t>z dnia 22 maja 2018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</si>
</sst>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0\ &quot;zł&quot;"/>
    <numFmt numFmtId="169" formatCode="#,##0.00\ _z_ł"/>
    <numFmt numFmtId="170" formatCode="0.000"/>
    <numFmt numFmtId="171" formatCode="0.0000"/>
    <numFmt numFmtId="172" formatCode="#,##0.0\ _z_ł"/>
    <numFmt numFmtId="173" formatCode="#,##0\ _z_ł"/>
    <numFmt numFmtId="174" formatCode="#,##0\ &quot;zł&quot;"/>
  </numFmts>
  <fonts count="5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b/>
      <sz val="9"/>
      <color indexed="12"/>
      <name val="Arial CE"/>
      <family val="2"/>
    </font>
    <font>
      <sz val="14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0"/>
      <color indexed="10"/>
      <name val="Arial CE"/>
      <family val="0"/>
    </font>
    <font>
      <b/>
      <sz val="8"/>
      <name val="Arial CE"/>
      <family val="2"/>
    </font>
    <font>
      <b/>
      <sz val="11"/>
      <name val="Arial CE"/>
      <family val="2"/>
    </font>
    <font>
      <sz val="12"/>
      <name val="Times New Roman"/>
      <family val="1"/>
    </font>
    <font>
      <b/>
      <sz val="9"/>
      <color indexed="14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69" fontId="0" fillId="0" borderId="17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8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1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169" fontId="4" fillId="0" borderId="21" xfId="42" applyNumberFormat="1" applyFont="1" applyBorder="1" applyAlignment="1">
      <alignment horizontal="center"/>
    </xf>
    <xf numFmtId="169" fontId="4" fillId="0" borderId="22" xfId="42" applyNumberFormat="1" applyFont="1" applyBorder="1" applyAlignment="1">
      <alignment horizontal="center"/>
    </xf>
    <xf numFmtId="169" fontId="3" fillId="0" borderId="11" xfId="42" applyNumberFormat="1" applyFont="1" applyBorder="1" applyAlignment="1">
      <alignment horizontal="center"/>
    </xf>
    <xf numFmtId="169" fontId="3" fillId="0" borderId="18" xfId="42" applyNumberFormat="1" applyFont="1" applyBorder="1" applyAlignment="1">
      <alignment horizontal="center"/>
    </xf>
    <xf numFmtId="169" fontId="7" fillId="0" borderId="11" xfId="42" applyNumberFormat="1" applyFont="1" applyBorder="1" applyAlignment="1">
      <alignment horizontal="center"/>
    </xf>
    <xf numFmtId="169" fontId="7" fillId="0" borderId="18" xfId="42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5" fillId="0" borderId="21" xfId="42" applyNumberFormat="1" applyFont="1" applyBorder="1" applyAlignment="1">
      <alignment horizontal="center"/>
    </xf>
    <xf numFmtId="169" fontId="5" fillId="0" borderId="22" xfId="42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21" xfId="0" applyFont="1" applyBorder="1" applyAlignment="1">
      <alignment horizontal="center"/>
    </xf>
    <xf numFmtId="44" fontId="1" fillId="0" borderId="0" xfId="42" applyNumberFormat="1" applyFont="1" applyAlignment="1">
      <alignment horizontal="center"/>
    </xf>
    <xf numFmtId="0" fontId="8" fillId="0" borderId="16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3" fillId="0" borderId="23" xfId="0" applyFont="1" applyBorder="1" applyAlignment="1">
      <alignment horizontal="left"/>
    </xf>
    <xf numFmtId="169" fontId="7" fillId="0" borderId="10" xfId="42" applyNumberFormat="1" applyFont="1" applyBorder="1" applyAlignment="1">
      <alignment horizontal="center"/>
    </xf>
    <xf numFmtId="169" fontId="5" fillId="0" borderId="24" xfId="42" applyNumberFormat="1" applyFont="1" applyBorder="1" applyAlignment="1">
      <alignment horizontal="center"/>
    </xf>
    <xf numFmtId="169" fontId="4" fillId="0" borderId="24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9" fontId="3" fillId="0" borderId="10" xfId="42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69" fontId="7" fillId="0" borderId="0" xfId="42" applyNumberFormat="1" applyFont="1" applyBorder="1" applyAlignment="1">
      <alignment horizontal="center"/>
    </xf>
    <xf numFmtId="169" fontId="3" fillId="0" borderId="16" xfId="42" applyNumberFormat="1" applyFont="1" applyBorder="1" applyAlignment="1">
      <alignment horizontal="center"/>
    </xf>
    <xf numFmtId="0" fontId="15" fillId="0" borderId="0" xfId="0" applyFont="1" applyAlignment="1">
      <alignment horizontal="justify"/>
    </xf>
    <xf numFmtId="169" fontId="0" fillId="0" borderId="26" xfId="0" applyNumberFormat="1" applyBorder="1" applyAlignment="1">
      <alignment/>
    </xf>
    <xf numFmtId="169" fontId="0" fillId="0" borderId="27" xfId="0" applyNumberFormat="1" applyBorder="1" applyAlignment="1">
      <alignment/>
    </xf>
    <xf numFmtId="0" fontId="8" fillId="0" borderId="19" xfId="0" applyFont="1" applyBorder="1" applyAlignment="1">
      <alignment vertical="top" wrapText="1"/>
    </xf>
    <xf numFmtId="169" fontId="1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69" fontId="1" fillId="0" borderId="25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8" fillId="0" borderId="28" xfId="0" applyFont="1" applyBorder="1" applyAlignment="1">
      <alignment wrapText="1"/>
    </xf>
    <xf numFmtId="0" fontId="7" fillId="0" borderId="28" xfId="0" applyFont="1" applyBorder="1" applyAlignment="1">
      <alignment/>
    </xf>
    <xf numFmtId="169" fontId="7" fillId="0" borderId="29" xfId="42" applyNumberFormat="1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right"/>
    </xf>
    <xf numFmtId="0" fontId="3" fillId="0" borderId="23" xfId="0" applyFont="1" applyBorder="1" applyAlignment="1">
      <alignment horizontal="left"/>
    </xf>
    <xf numFmtId="0" fontId="8" fillId="0" borderId="12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3" fillId="0" borderId="12" xfId="0" applyFont="1" applyBorder="1" applyAlignment="1">
      <alignment horizontal="left"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9" fontId="4" fillId="0" borderId="17" xfId="42" applyNumberFormat="1" applyFont="1" applyBorder="1" applyAlignment="1">
      <alignment horizontal="center"/>
    </xf>
    <xf numFmtId="0" fontId="11" fillId="0" borderId="33" xfId="0" applyFont="1" applyBorder="1" applyAlignment="1">
      <alignment wrapText="1"/>
    </xf>
    <xf numFmtId="169" fontId="5" fillId="0" borderId="25" xfId="42" applyNumberFormat="1" applyFont="1" applyBorder="1" applyAlignment="1">
      <alignment horizontal="center"/>
    </xf>
    <xf numFmtId="169" fontId="4" fillId="0" borderId="25" xfId="42" applyNumberFormat="1" applyFont="1" applyBorder="1" applyAlignment="1">
      <alignment horizontal="center"/>
    </xf>
    <xf numFmtId="0" fontId="11" fillId="0" borderId="17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169" fontId="4" fillId="0" borderId="34" xfId="42" applyNumberFormat="1" applyFont="1" applyBorder="1" applyAlignment="1">
      <alignment horizontal="center"/>
    </xf>
    <xf numFmtId="0" fontId="11" fillId="0" borderId="17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5" xfId="0" applyFont="1" applyBorder="1" applyAlignment="1">
      <alignment horizontal="center" wrapText="1"/>
    </xf>
    <xf numFmtId="169" fontId="4" fillId="0" borderId="34" xfId="42" applyNumberFormat="1" applyFont="1" applyFill="1" applyBorder="1" applyAlignment="1">
      <alignment horizontal="center"/>
    </xf>
    <xf numFmtId="169" fontId="5" fillId="0" borderId="17" xfId="42" applyNumberFormat="1" applyFont="1" applyBorder="1" applyAlignment="1">
      <alignment horizontal="center"/>
    </xf>
    <xf numFmtId="169" fontId="4" fillId="0" borderId="0" xfId="42" applyNumberFormat="1" applyFont="1" applyFill="1" applyBorder="1" applyAlignment="1">
      <alignment horizontal="center"/>
    </xf>
    <xf numFmtId="169" fontId="4" fillId="0" borderId="17" xfId="42" applyNumberFormat="1" applyFont="1" applyFill="1" applyBorder="1" applyAlignment="1">
      <alignment horizontal="center"/>
    </xf>
    <xf numFmtId="43" fontId="16" fillId="0" borderId="17" xfId="42" applyFont="1" applyBorder="1" applyAlignment="1">
      <alignment horizontal="center"/>
    </xf>
    <xf numFmtId="169" fontId="16" fillId="0" borderId="21" xfId="42" applyNumberFormat="1" applyFont="1" applyBorder="1" applyAlignment="1">
      <alignment horizontal="center"/>
    </xf>
    <xf numFmtId="169" fontId="16" fillId="0" borderId="25" xfId="42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43" fontId="16" fillId="0" borderId="0" xfId="42" applyFont="1" applyBorder="1" applyAlignment="1">
      <alignment horizontal="center"/>
    </xf>
    <xf numFmtId="169" fontId="16" fillId="0" borderId="34" xfId="42" applyNumberFormat="1" applyFont="1" applyBorder="1" applyAlignment="1">
      <alignment horizontal="center"/>
    </xf>
    <xf numFmtId="43" fontId="16" fillId="0" borderId="25" xfId="42" applyFont="1" applyBorder="1" applyAlignment="1">
      <alignment horizontal="center"/>
    </xf>
    <xf numFmtId="43" fontId="16" fillId="0" borderId="21" xfId="42" applyFont="1" applyBorder="1" applyAlignment="1">
      <alignment horizontal="center"/>
    </xf>
    <xf numFmtId="0" fontId="0" fillId="0" borderId="35" xfId="0" applyBorder="1" applyAlignment="1">
      <alignment horizontal="center"/>
    </xf>
    <xf numFmtId="169" fontId="7" fillId="0" borderId="23" xfId="42" applyNumberFormat="1" applyFont="1" applyBorder="1" applyAlignment="1">
      <alignment horizontal="center"/>
    </xf>
    <xf numFmtId="169" fontId="7" fillId="0" borderId="16" xfId="42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3" fontId="16" fillId="0" borderId="36" xfId="42" applyFont="1" applyBorder="1" applyAlignment="1">
      <alignment horizontal="center"/>
    </xf>
    <xf numFmtId="43" fontId="16" fillId="0" borderId="37" xfId="42" applyFont="1" applyBorder="1" applyAlignment="1">
      <alignment horizontal="center"/>
    </xf>
    <xf numFmtId="169" fontId="3" fillId="0" borderId="0" xfId="42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169" fontId="0" fillId="0" borderId="35" xfId="0" applyNumberFormat="1" applyBorder="1" applyAlignment="1">
      <alignment/>
    </xf>
    <xf numFmtId="0" fontId="0" fillId="0" borderId="35" xfId="0" applyBorder="1" applyAlignment="1">
      <alignment/>
    </xf>
    <xf numFmtId="43" fontId="0" fillId="0" borderId="35" xfId="0" applyNumberFormat="1" applyBorder="1" applyAlignment="1">
      <alignment/>
    </xf>
    <xf numFmtId="44" fontId="1" fillId="0" borderId="16" xfId="42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43" fontId="0" fillId="0" borderId="38" xfId="0" applyNumberFormat="1" applyBorder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8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3.625" style="0" bestFit="1" customWidth="1"/>
    <col min="2" max="2" width="27.375" style="0" customWidth="1"/>
    <col min="3" max="3" width="24.00390625" style="0" customWidth="1"/>
    <col min="4" max="4" width="14.25390625" style="0" bestFit="1" customWidth="1"/>
    <col min="5" max="5" width="13.625" style="0" customWidth="1"/>
    <col min="6" max="6" width="13.875" style="0" bestFit="1" customWidth="1"/>
    <col min="7" max="7" width="7.125" style="0" customWidth="1"/>
    <col min="8" max="8" width="13.00390625" style="0" customWidth="1"/>
    <col min="9" max="9" width="15.00390625" style="0" customWidth="1"/>
    <col min="10" max="10" width="19.625" style="0" customWidth="1"/>
    <col min="11" max="11" width="15.00390625" style="0" customWidth="1"/>
  </cols>
  <sheetData>
    <row r="1" ht="12.75">
      <c r="G1" t="s">
        <v>94</v>
      </c>
    </row>
    <row r="2" spans="4:7" ht="18">
      <c r="D2" s="17" t="s">
        <v>65</v>
      </c>
      <c r="F2" s="23"/>
      <c r="G2" t="s">
        <v>88</v>
      </c>
    </row>
    <row r="3" spans="4:7" ht="18">
      <c r="D3" s="17"/>
      <c r="F3" s="23"/>
      <c r="G3" t="s">
        <v>95</v>
      </c>
    </row>
    <row r="4" spans="2:6" ht="12.75" customHeight="1">
      <c r="B4" s="23" t="s">
        <v>89</v>
      </c>
      <c r="D4" s="17"/>
      <c r="F4" s="23"/>
    </row>
    <row r="5" ht="3" customHeight="1" thickBot="1"/>
    <row r="6" spans="2:9" ht="15" customHeight="1" hidden="1">
      <c r="B6" s="121" t="s">
        <v>66</v>
      </c>
      <c r="C6" s="121"/>
      <c r="D6" s="121"/>
      <c r="E6" s="121"/>
      <c r="I6" s="13" t="s">
        <v>7</v>
      </c>
    </row>
    <row r="7" spans="1:9" ht="13.5" customHeight="1" thickBot="1">
      <c r="A7" s="1"/>
      <c r="B7" s="122" t="s">
        <v>12</v>
      </c>
      <c r="C7" s="123"/>
      <c r="D7" s="123"/>
      <c r="E7" s="127" t="s">
        <v>9</v>
      </c>
      <c r="F7" s="128"/>
      <c r="G7" s="128"/>
      <c r="H7" s="128"/>
      <c r="I7" s="129"/>
    </row>
    <row r="8" spans="1:9" ht="13.5" customHeight="1" thickBot="1">
      <c r="A8" s="2"/>
      <c r="B8" s="4"/>
      <c r="C8" s="7"/>
      <c r="D8" s="5" t="s">
        <v>2</v>
      </c>
      <c r="E8" s="16"/>
      <c r="F8" s="16"/>
      <c r="G8" s="37"/>
      <c r="H8" s="124" t="s">
        <v>84</v>
      </c>
      <c r="I8" s="124" t="s">
        <v>83</v>
      </c>
    </row>
    <row r="9" spans="1:9" ht="15">
      <c r="A9" s="5" t="s">
        <v>0</v>
      </c>
      <c r="B9" s="6" t="s">
        <v>11</v>
      </c>
      <c r="C9" s="7" t="s">
        <v>1</v>
      </c>
      <c r="D9" s="5" t="s">
        <v>10</v>
      </c>
      <c r="E9" s="64" t="s">
        <v>3</v>
      </c>
      <c r="F9" s="64" t="s">
        <v>4</v>
      </c>
      <c r="G9" s="65" t="s">
        <v>6</v>
      </c>
      <c r="H9" s="125"/>
      <c r="I9" s="125"/>
    </row>
    <row r="10" spans="1:9" ht="29.25" customHeight="1" thickBot="1">
      <c r="A10" s="5"/>
      <c r="B10" s="6"/>
      <c r="C10" s="27"/>
      <c r="D10" s="5" t="s">
        <v>14</v>
      </c>
      <c r="E10" s="66" t="s">
        <v>10</v>
      </c>
      <c r="F10" s="66" t="s">
        <v>5</v>
      </c>
      <c r="G10" s="67" t="s">
        <v>13</v>
      </c>
      <c r="H10" s="126"/>
      <c r="I10" s="126"/>
    </row>
    <row r="11" spans="1:9" ht="26.25" customHeight="1" thickBot="1">
      <c r="A11" s="11">
        <v>1</v>
      </c>
      <c r="B11" s="11">
        <v>2</v>
      </c>
      <c r="C11" s="12">
        <v>3</v>
      </c>
      <c r="D11" s="10">
        <v>4</v>
      </c>
      <c r="E11" s="111">
        <v>5</v>
      </c>
      <c r="F11" s="78">
        <v>6</v>
      </c>
      <c r="G11" s="79">
        <v>7</v>
      </c>
      <c r="H11" s="7">
        <v>8</v>
      </c>
      <c r="I11" s="104">
        <v>9</v>
      </c>
    </row>
    <row r="12" spans="1:9" ht="26.25" customHeight="1" thickTop="1">
      <c r="A12" s="49">
        <v>1</v>
      </c>
      <c r="B12" s="68" t="s">
        <v>67</v>
      </c>
      <c r="C12" s="69" t="s">
        <v>17</v>
      </c>
      <c r="D12" s="70"/>
      <c r="E12" s="80"/>
      <c r="F12" s="80"/>
      <c r="G12" s="55"/>
      <c r="H12" s="96"/>
      <c r="I12" s="84"/>
    </row>
    <row r="13" spans="1:9" ht="12.75">
      <c r="A13" s="49"/>
      <c r="B13" s="24" t="s">
        <v>68</v>
      </c>
      <c r="C13" s="25" t="s">
        <v>52</v>
      </c>
      <c r="D13" s="32">
        <v>982814.52</v>
      </c>
      <c r="E13" s="35">
        <v>982814</v>
      </c>
      <c r="F13" s="28">
        <v>737110</v>
      </c>
      <c r="G13" s="38">
        <v>75</v>
      </c>
      <c r="H13" s="97">
        <v>0</v>
      </c>
      <c r="I13" s="28">
        <f>F13+H13</f>
        <v>737110</v>
      </c>
    </row>
    <row r="14" spans="1:9" ht="41.25" customHeight="1" thickBot="1">
      <c r="A14" s="50"/>
      <c r="B14" s="63" t="s">
        <v>16</v>
      </c>
      <c r="C14" s="40"/>
      <c r="D14" s="33"/>
      <c r="E14" s="83"/>
      <c r="F14" s="83"/>
      <c r="G14" s="56"/>
      <c r="H14" s="98"/>
      <c r="I14" s="86"/>
    </row>
    <row r="15" spans="1:9" ht="12.75">
      <c r="A15" s="51">
        <v>2</v>
      </c>
      <c r="B15" s="48" t="s">
        <v>29</v>
      </c>
      <c r="C15" s="74" t="s">
        <v>41</v>
      </c>
      <c r="D15" s="43"/>
      <c r="E15" s="93"/>
      <c r="F15" s="80"/>
      <c r="G15" s="55"/>
      <c r="H15" s="99"/>
      <c r="I15" s="81"/>
    </row>
    <row r="16" spans="1:9" ht="12.75">
      <c r="A16" s="51"/>
      <c r="B16" s="9" t="s">
        <v>30</v>
      </c>
      <c r="C16" s="14" t="s">
        <v>81</v>
      </c>
      <c r="D16" s="30">
        <v>14760</v>
      </c>
      <c r="E16" s="35">
        <v>14760</v>
      </c>
      <c r="F16" s="28">
        <v>11070</v>
      </c>
      <c r="G16" s="38">
        <v>75</v>
      </c>
      <c r="H16" s="97">
        <v>0</v>
      </c>
      <c r="I16" s="28">
        <f>F16+H16</f>
        <v>11070</v>
      </c>
    </row>
    <row r="17" spans="1:9" ht="23.25" customHeight="1" thickBot="1">
      <c r="A17" s="50"/>
      <c r="B17" s="9" t="s">
        <v>31</v>
      </c>
      <c r="C17" s="14" t="s">
        <v>42</v>
      </c>
      <c r="D17" s="30">
        <v>204481</v>
      </c>
      <c r="E17" s="82">
        <v>170000</v>
      </c>
      <c r="F17" s="83">
        <v>127500</v>
      </c>
      <c r="G17" s="56">
        <v>75</v>
      </c>
      <c r="H17" s="98">
        <v>25900</v>
      </c>
      <c r="I17" s="28">
        <f>F17+H17</f>
        <v>153400</v>
      </c>
    </row>
    <row r="18" spans="1:9" ht="24.75" customHeight="1">
      <c r="A18" s="51">
        <v>3</v>
      </c>
      <c r="B18" s="76" t="s">
        <v>32</v>
      </c>
      <c r="C18" s="42" t="s">
        <v>35</v>
      </c>
      <c r="D18" s="43"/>
      <c r="E18" s="35"/>
      <c r="F18" s="28"/>
      <c r="G18" s="55"/>
      <c r="H18" s="100"/>
      <c r="I18" s="84"/>
    </row>
    <row r="19" spans="1:9" ht="16.5" customHeight="1">
      <c r="A19" s="51"/>
      <c r="B19" s="75" t="s">
        <v>33</v>
      </c>
      <c r="C19" s="14" t="s">
        <v>45</v>
      </c>
      <c r="D19" s="32">
        <v>423630.78</v>
      </c>
      <c r="E19" s="35">
        <v>341188.32</v>
      </c>
      <c r="F19" s="28">
        <v>255891</v>
      </c>
      <c r="G19" s="38">
        <v>75</v>
      </c>
      <c r="H19" s="101">
        <v>61850</v>
      </c>
      <c r="I19" s="28">
        <f>F19+H19</f>
        <v>317741</v>
      </c>
    </row>
    <row r="20" spans="1:9" ht="12.75">
      <c r="A20" s="51"/>
      <c r="B20" s="75" t="s">
        <v>34</v>
      </c>
      <c r="C20" s="14" t="s">
        <v>46</v>
      </c>
      <c r="D20" s="32">
        <v>55000</v>
      </c>
      <c r="E20" s="35">
        <v>45000</v>
      </c>
      <c r="F20" s="28">
        <f>SUM(E20*G20/100)</f>
        <v>33750</v>
      </c>
      <c r="G20" s="38">
        <v>75</v>
      </c>
      <c r="H20" s="101">
        <v>7500</v>
      </c>
      <c r="I20" s="28">
        <f>F20+H20</f>
        <v>41250</v>
      </c>
    </row>
    <row r="21" spans="1:9" ht="22.5" customHeight="1" thickBot="1">
      <c r="A21" s="52"/>
      <c r="B21" s="63"/>
      <c r="C21" s="15"/>
      <c r="D21" s="33"/>
      <c r="E21" s="36"/>
      <c r="F21" s="29"/>
      <c r="G21" s="56"/>
      <c r="H21" s="100"/>
      <c r="I21" s="86"/>
    </row>
    <row r="22" spans="1:9" ht="12" customHeight="1">
      <c r="A22" s="51">
        <v>4</v>
      </c>
      <c r="B22" s="75" t="s">
        <v>18</v>
      </c>
      <c r="C22" s="54" t="s">
        <v>21</v>
      </c>
      <c r="D22" s="47"/>
      <c r="E22" s="44"/>
      <c r="F22" s="45"/>
      <c r="G22" s="55"/>
      <c r="H22" s="96"/>
      <c r="I22" s="88"/>
    </row>
    <row r="23" spans="1:9" ht="15.75" customHeight="1">
      <c r="A23" s="51"/>
      <c r="B23" s="75" t="s">
        <v>19</v>
      </c>
      <c r="C23" s="8" t="s">
        <v>49</v>
      </c>
      <c r="D23" s="30">
        <v>37000</v>
      </c>
      <c r="E23" s="35">
        <v>37000</v>
      </c>
      <c r="F23" s="28">
        <f>SUM(E23*G23/100)</f>
        <v>27750</v>
      </c>
      <c r="G23" s="38">
        <v>75</v>
      </c>
      <c r="H23" s="97">
        <v>0</v>
      </c>
      <c r="I23" s="28">
        <f>F23+H23</f>
        <v>27750</v>
      </c>
    </row>
    <row r="24" spans="1:9" ht="16.5" customHeight="1">
      <c r="A24" s="51"/>
      <c r="B24" s="75" t="s">
        <v>20</v>
      </c>
      <c r="C24" s="8" t="s">
        <v>47</v>
      </c>
      <c r="D24" s="30">
        <v>622000</v>
      </c>
      <c r="E24" s="35">
        <v>463380</v>
      </c>
      <c r="F24" s="28">
        <f>SUM(E24*G24/100)</f>
        <v>347535</v>
      </c>
      <c r="G24" s="38">
        <v>75</v>
      </c>
      <c r="H24" s="97">
        <v>42000</v>
      </c>
      <c r="I24" s="28">
        <f>F24+H24</f>
        <v>389535</v>
      </c>
    </row>
    <row r="25" spans="1:9" ht="18" customHeight="1">
      <c r="A25" s="51"/>
      <c r="B25" s="75"/>
      <c r="C25" s="8" t="s">
        <v>48</v>
      </c>
      <c r="D25" s="30">
        <v>59000</v>
      </c>
      <c r="E25" s="35">
        <v>54000</v>
      </c>
      <c r="F25" s="28">
        <f>SUM(E25*G25/100)</f>
        <v>40500</v>
      </c>
      <c r="G25" s="38">
        <v>75</v>
      </c>
      <c r="H25" s="97">
        <v>0</v>
      </c>
      <c r="I25" s="28">
        <f>F25+H25</f>
        <v>40500</v>
      </c>
    </row>
    <row r="26" spans="1:9" ht="13.5" customHeight="1" thickBot="1">
      <c r="A26" s="52"/>
      <c r="B26" s="75"/>
      <c r="C26" s="8"/>
      <c r="D26" s="30"/>
      <c r="E26" s="35"/>
      <c r="F26" s="28"/>
      <c r="G26" s="56"/>
      <c r="H26" s="102"/>
      <c r="I26" s="90"/>
    </row>
    <row r="27" spans="1:9" ht="24">
      <c r="A27" s="51">
        <v>5</v>
      </c>
      <c r="B27" s="76" t="s">
        <v>27</v>
      </c>
      <c r="C27" s="22" t="s">
        <v>77</v>
      </c>
      <c r="D27" s="105"/>
      <c r="E27" s="93"/>
      <c r="F27" s="80"/>
      <c r="G27" s="55"/>
      <c r="H27" s="96"/>
      <c r="I27" s="84"/>
    </row>
    <row r="28" spans="1:9" ht="24">
      <c r="A28" s="51"/>
      <c r="B28" s="75" t="s">
        <v>28</v>
      </c>
      <c r="C28" s="77" t="s">
        <v>90</v>
      </c>
      <c r="D28" s="58"/>
      <c r="E28" s="35"/>
      <c r="F28" s="28"/>
      <c r="G28" s="38"/>
      <c r="H28" s="103"/>
      <c r="I28" s="85"/>
    </row>
    <row r="29" spans="1:9" ht="16.5" customHeight="1">
      <c r="A29" s="51"/>
      <c r="B29" s="75"/>
      <c r="C29" s="57" t="s">
        <v>50</v>
      </c>
      <c r="D29" s="58">
        <v>1113548</v>
      </c>
      <c r="E29" s="35">
        <v>753000</v>
      </c>
      <c r="F29" s="28">
        <v>564750</v>
      </c>
      <c r="G29" s="38">
        <v>75</v>
      </c>
      <c r="H29" s="97">
        <v>148000</v>
      </c>
      <c r="I29" s="28">
        <f>F29+H29</f>
        <v>712750</v>
      </c>
    </row>
    <row r="30" spans="1:9" ht="17.25" customHeight="1">
      <c r="A30" s="51"/>
      <c r="B30" s="75"/>
      <c r="C30" s="57" t="s">
        <v>51</v>
      </c>
      <c r="D30" s="58">
        <v>123444</v>
      </c>
      <c r="E30" s="35">
        <v>99000</v>
      </c>
      <c r="F30" s="28">
        <v>74250</v>
      </c>
      <c r="G30" s="38">
        <v>75</v>
      </c>
      <c r="H30" s="97">
        <v>0</v>
      </c>
      <c r="I30" s="28">
        <f>F30+H30</f>
        <v>74250</v>
      </c>
    </row>
    <row r="31" spans="1:9" ht="24" customHeight="1" thickBot="1">
      <c r="A31" s="52"/>
      <c r="B31" s="63"/>
      <c r="C31" s="20"/>
      <c r="D31" s="106"/>
      <c r="E31" s="82"/>
      <c r="F31" s="83"/>
      <c r="G31" s="56"/>
      <c r="H31" s="102"/>
      <c r="I31" s="83"/>
    </row>
    <row r="32" spans="1:9" ht="24">
      <c r="A32" s="53">
        <v>6</v>
      </c>
      <c r="B32" s="76" t="s">
        <v>69</v>
      </c>
      <c r="C32" s="42" t="s">
        <v>63</v>
      </c>
      <c r="D32" s="43"/>
      <c r="E32" s="93"/>
      <c r="F32" s="80"/>
      <c r="G32" s="55"/>
      <c r="H32" s="96"/>
      <c r="I32" s="80"/>
    </row>
    <row r="33" spans="1:9" ht="24">
      <c r="A33" s="51"/>
      <c r="B33" s="75" t="s">
        <v>70</v>
      </c>
      <c r="C33" s="19" t="s">
        <v>64</v>
      </c>
      <c r="D33" s="32"/>
      <c r="E33" s="35"/>
      <c r="F33" s="28"/>
      <c r="G33" s="38"/>
      <c r="H33" s="103"/>
      <c r="I33" s="28"/>
    </row>
    <row r="34" spans="1:9" ht="24">
      <c r="A34" s="51"/>
      <c r="B34" s="75" t="s">
        <v>24</v>
      </c>
      <c r="C34" s="19" t="s">
        <v>38</v>
      </c>
      <c r="D34" s="32">
        <v>285300</v>
      </c>
      <c r="E34" s="35">
        <v>220000</v>
      </c>
      <c r="F34" s="28">
        <f>SUM(E34*G34/100)</f>
        <v>165000</v>
      </c>
      <c r="G34" s="38">
        <v>75</v>
      </c>
      <c r="H34" s="97">
        <v>49000</v>
      </c>
      <c r="I34" s="28">
        <f>F34+H34</f>
        <v>214000</v>
      </c>
    </row>
    <row r="35" spans="1:9" ht="12.75">
      <c r="A35" s="51"/>
      <c r="B35" s="75"/>
      <c r="C35" s="107" t="s">
        <v>82</v>
      </c>
      <c r="D35" s="58">
        <v>464000</v>
      </c>
      <c r="E35" s="35">
        <f>D35*G35%</f>
        <v>348000</v>
      </c>
      <c r="F35" s="28">
        <v>0</v>
      </c>
      <c r="G35" s="38">
        <v>75</v>
      </c>
      <c r="H35" s="97">
        <v>0</v>
      </c>
      <c r="I35" s="28">
        <f>F35+H35</f>
        <v>0</v>
      </c>
    </row>
    <row r="36" spans="1:9" ht="13.5" thickBot="1">
      <c r="A36" s="51"/>
      <c r="B36" s="75"/>
      <c r="C36" s="15"/>
      <c r="D36" s="33"/>
      <c r="E36" s="82"/>
      <c r="F36" s="83"/>
      <c r="G36" s="56"/>
      <c r="H36" s="102"/>
      <c r="I36" s="83"/>
    </row>
    <row r="37" spans="1:9" ht="14.25" customHeight="1">
      <c r="A37" s="53">
        <v>7</v>
      </c>
      <c r="B37" s="76" t="s">
        <v>22</v>
      </c>
      <c r="C37" s="42" t="s">
        <v>43</v>
      </c>
      <c r="D37" s="32"/>
      <c r="E37" s="93"/>
      <c r="F37" s="80"/>
      <c r="G37" s="55"/>
      <c r="H37" s="96"/>
      <c r="I37" s="28"/>
    </row>
    <row r="38" spans="1:9" ht="12.75">
      <c r="A38" s="51"/>
      <c r="B38" s="75" t="s">
        <v>23</v>
      </c>
      <c r="C38" s="14" t="s">
        <v>36</v>
      </c>
      <c r="D38" s="32">
        <v>55000</v>
      </c>
      <c r="E38" s="35">
        <v>55000</v>
      </c>
      <c r="F38" s="28">
        <f>SUM(E38*G38/100)</f>
        <v>41250</v>
      </c>
      <c r="G38" s="38">
        <v>75</v>
      </c>
      <c r="H38" s="97">
        <v>0</v>
      </c>
      <c r="I38" s="28">
        <f>F38+H38</f>
        <v>41250</v>
      </c>
    </row>
    <row r="39" spans="1:9" ht="12.75">
      <c r="A39" s="51"/>
      <c r="B39" s="75"/>
      <c r="C39" s="14" t="s">
        <v>37</v>
      </c>
      <c r="D39" s="32">
        <v>154000</v>
      </c>
      <c r="E39" s="35">
        <v>154000</v>
      </c>
      <c r="F39" s="28">
        <f>SUM(E39*G39/100)</f>
        <v>115500</v>
      </c>
      <c r="G39" s="38">
        <v>75</v>
      </c>
      <c r="H39" s="97">
        <v>0</v>
      </c>
      <c r="I39" s="28">
        <f>F39+H39</f>
        <v>115500</v>
      </c>
    </row>
    <row r="40" spans="1:9" ht="43.5" customHeight="1" thickBot="1">
      <c r="A40" s="52"/>
      <c r="B40" s="75"/>
      <c r="C40" s="21"/>
      <c r="D40" s="31"/>
      <c r="E40" s="82"/>
      <c r="F40" s="83"/>
      <c r="G40" s="56"/>
      <c r="H40" s="102"/>
      <c r="I40" s="28"/>
    </row>
    <row r="41" spans="1:9" ht="24" customHeight="1">
      <c r="A41" s="53">
        <v>8</v>
      </c>
      <c r="B41" s="76" t="s">
        <v>72</v>
      </c>
      <c r="C41" s="71" t="s">
        <v>15</v>
      </c>
      <c r="D41" s="58"/>
      <c r="E41" s="35"/>
      <c r="F41" s="28"/>
      <c r="G41" s="55"/>
      <c r="H41" s="96"/>
      <c r="I41" s="95"/>
    </row>
    <row r="42" spans="1:10" ht="24">
      <c r="A42" s="51"/>
      <c r="B42" s="75" t="s">
        <v>71</v>
      </c>
      <c r="C42" s="72" t="s">
        <v>44</v>
      </c>
      <c r="D42" s="58">
        <v>28843.39</v>
      </c>
      <c r="E42" s="35">
        <v>27300</v>
      </c>
      <c r="F42" s="28">
        <f>SUM(E42*G42/100)</f>
        <v>20475</v>
      </c>
      <c r="G42" s="38">
        <v>75</v>
      </c>
      <c r="H42" s="97">
        <v>0</v>
      </c>
      <c r="I42" s="28">
        <f>F42+H42</f>
        <v>20475</v>
      </c>
      <c r="J42" s="94"/>
    </row>
    <row r="43" spans="1:10" ht="24">
      <c r="A43" s="51"/>
      <c r="B43" s="75" t="s">
        <v>54</v>
      </c>
      <c r="C43" s="72" t="s">
        <v>91</v>
      </c>
      <c r="D43" s="110">
        <v>66248</v>
      </c>
      <c r="E43" s="35">
        <v>60300</v>
      </c>
      <c r="F43" s="28">
        <f>SUM(E43*G43/100)</f>
        <v>45225</v>
      </c>
      <c r="G43" s="38">
        <v>75</v>
      </c>
      <c r="H43" s="97">
        <v>5700</v>
      </c>
      <c r="I43" s="28">
        <f>F43+H43</f>
        <v>50925</v>
      </c>
      <c r="J43" s="94"/>
    </row>
    <row r="44" spans="1:10" ht="20.25" customHeight="1" thickBot="1">
      <c r="A44" s="52"/>
      <c r="B44" s="75"/>
      <c r="C44" s="73"/>
      <c r="D44" s="59"/>
      <c r="E44" s="35"/>
      <c r="F44" s="28"/>
      <c r="G44" s="56"/>
      <c r="H44" s="102"/>
      <c r="I44" s="91"/>
      <c r="J44" s="94"/>
    </row>
    <row r="45" spans="1:11" ht="24">
      <c r="A45" s="51">
        <v>9</v>
      </c>
      <c r="B45" s="76" t="s">
        <v>57</v>
      </c>
      <c r="C45" s="19" t="s">
        <v>59</v>
      </c>
      <c r="D45" s="30"/>
      <c r="E45" s="93"/>
      <c r="F45" s="80"/>
      <c r="G45" s="55"/>
      <c r="H45" s="96"/>
      <c r="I45" s="84"/>
      <c r="J45" s="92"/>
      <c r="K45" s="3"/>
    </row>
    <row r="46" spans="1:11" ht="12.75">
      <c r="A46" s="51"/>
      <c r="B46" s="75" t="s">
        <v>58</v>
      </c>
      <c r="C46" s="14" t="s">
        <v>92</v>
      </c>
      <c r="D46" s="30">
        <v>260000</v>
      </c>
      <c r="E46" s="35">
        <v>256592</v>
      </c>
      <c r="F46" s="28">
        <f>SUM(E46*G46/100)</f>
        <v>192444</v>
      </c>
      <c r="G46" s="38">
        <v>75</v>
      </c>
      <c r="H46" s="97">
        <v>0</v>
      </c>
      <c r="I46" s="28">
        <f>F46+H46</f>
        <v>192444</v>
      </c>
      <c r="J46" s="87"/>
      <c r="K46" s="3"/>
    </row>
    <row r="47" spans="1:11" ht="51" customHeight="1" thickBot="1">
      <c r="A47" s="51"/>
      <c r="B47" s="75"/>
      <c r="C47" s="15" t="s">
        <v>85</v>
      </c>
      <c r="D47" s="31"/>
      <c r="E47" s="82"/>
      <c r="F47" s="83"/>
      <c r="G47" s="56"/>
      <c r="H47" s="98"/>
      <c r="I47" s="86"/>
      <c r="J47" s="87"/>
      <c r="K47" s="3"/>
    </row>
    <row r="48" spans="1:9" ht="16.5" customHeight="1">
      <c r="A48" s="46">
        <v>10</v>
      </c>
      <c r="B48" s="76" t="s">
        <v>25</v>
      </c>
      <c r="C48" s="22" t="s">
        <v>40</v>
      </c>
      <c r="D48" s="43"/>
      <c r="E48" s="93"/>
      <c r="F48" s="80"/>
      <c r="G48" s="55"/>
      <c r="H48" s="96"/>
      <c r="I48" s="84"/>
    </row>
    <row r="49" spans="1:9" ht="37.5" customHeight="1">
      <c r="A49" s="5"/>
      <c r="B49" s="75" t="s">
        <v>26</v>
      </c>
      <c r="C49" s="107" t="s">
        <v>39</v>
      </c>
      <c r="D49" s="32">
        <v>169900</v>
      </c>
      <c r="E49" s="35">
        <v>169900</v>
      </c>
      <c r="F49" s="28">
        <v>0</v>
      </c>
      <c r="G49" s="38">
        <v>75</v>
      </c>
      <c r="H49" s="97">
        <v>127425</v>
      </c>
      <c r="I49" s="28">
        <f>F49+H49</f>
        <v>127425</v>
      </c>
    </row>
    <row r="50" spans="1:9" ht="16.5" customHeight="1" thickBot="1">
      <c r="A50" s="18"/>
      <c r="B50" s="63"/>
      <c r="C50" s="20"/>
      <c r="D50" s="33"/>
      <c r="E50" s="82"/>
      <c r="F50" s="83"/>
      <c r="G50" s="56"/>
      <c r="H50" s="102"/>
      <c r="I50" s="86"/>
    </row>
    <row r="51" spans="1:9" ht="24">
      <c r="A51" s="41">
        <v>11</v>
      </c>
      <c r="B51" s="75" t="s">
        <v>72</v>
      </c>
      <c r="C51" s="19" t="s">
        <v>55</v>
      </c>
      <c r="D51" s="30"/>
      <c r="E51" s="93"/>
      <c r="F51" s="80"/>
      <c r="G51" s="55"/>
      <c r="H51" s="96"/>
      <c r="I51" s="88"/>
    </row>
    <row r="52" spans="1:9" ht="32.25" customHeight="1">
      <c r="A52" s="5"/>
      <c r="B52" s="75" t="s">
        <v>74</v>
      </c>
      <c r="C52" s="14" t="s">
        <v>56</v>
      </c>
      <c r="D52" s="30">
        <v>198158.23</v>
      </c>
      <c r="E52" s="35">
        <v>177869.34</v>
      </c>
      <c r="F52" s="28">
        <v>0</v>
      </c>
      <c r="G52" s="38">
        <v>75</v>
      </c>
      <c r="H52" s="97">
        <f>E52*75%</f>
        <v>133402.005</v>
      </c>
      <c r="I52" s="28">
        <f>F52+H52</f>
        <v>133402.005</v>
      </c>
    </row>
    <row r="53" spans="1:9" ht="15.75" customHeight="1">
      <c r="A53" s="5"/>
      <c r="B53" s="75" t="s">
        <v>73</v>
      </c>
      <c r="C53" s="34"/>
      <c r="D53" s="30"/>
      <c r="E53" s="35"/>
      <c r="F53" s="28"/>
      <c r="G53" s="38"/>
      <c r="H53" s="103"/>
      <c r="I53" s="89"/>
    </row>
    <row r="54" spans="1:9" ht="15" customHeight="1">
      <c r="A54" s="5"/>
      <c r="B54" s="75" t="s">
        <v>53</v>
      </c>
      <c r="C54" s="34"/>
      <c r="D54" s="30"/>
      <c r="E54" s="35"/>
      <c r="F54" s="28"/>
      <c r="G54" s="38"/>
      <c r="H54" s="103"/>
      <c r="I54" s="89"/>
    </row>
    <row r="55" spans="1:9" ht="13.5" thickBot="1">
      <c r="A55" s="18"/>
      <c r="B55" s="63"/>
      <c r="C55" s="21"/>
      <c r="D55" s="31"/>
      <c r="E55" s="82"/>
      <c r="F55" s="83"/>
      <c r="G55" s="56"/>
      <c r="H55" s="102"/>
      <c r="I55" s="90"/>
    </row>
    <row r="56" spans="1:9" ht="36">
      <c r="A56" s="46">
        <v>12</v>
      </c>
      <c r="B56" s="76" t="s">
        <v>76</v>
      </c>
      <c r="C56" s="42" t="s">
        <v>61</v>
      </c>
      <c r="D56" s="47"/>
      <c r="E56" s="93"/>
      <c r="F56" s="80"/>
      <c r="G56" s="55"/>
      <c r="H56" s="108"/>
      <c r="I56" s="84"/>
    </row>
    <row r="57" spans="1:9" ht="24">
      <c r="A57" s="5"/>
      <c r="B57" s="75" t="s">
        <v>75</v>
      </c>
      <c r="C57" s="14" t="s">
        <v>62</v>
      </c>
      <c r="D57" s="30">
        <v>45400</v>
      </c>
      <c r="E57" s="35">
        <v>45400</v>
      </c>
      <c r="F57" s="28">
        <v>0</v>
      </c>
      <c r="G57" s="38">
        <v>70</v>
      </c>
      <c r="H57" s="101">
        <v>31780</v>
      </c>
      <c r="I57" s="28">
        <f>F57+H57</f>
        <v>31780</v>
      </c>
    </row>
    <row r="58" spans="1:9" ht="24">
      <c r="A58" s="5"/>
      <c r="B58" s="75" t="s">
        <v>60</v>
      </c>
      <c r="C58" s="14"/>
      <c r="D58" s="30"/>
      <c r="E58" s="35"/>
      <c r="F58" s="28"/>
      <c r="G58" s="38"/>
      <c r="H58" s="100"/>
      <c r="I58" s="85"/>
    </row>
    <row r="59" spans="1:9" ht="16.5" customHeight="1" thickBot="1">
      <c r="A59" s="18"/>
      <c r="B59" s="63"/>
      <c r="C59" s="15"/>
      <c r="D59" s="31"/>
      <c r="E59" s="82"/>
      <c r="F59" s="83"/>
      <c r="G59" s="56"/>
      <c r="H59" s="109"/>
      <c r="I59" s="86"/>
    </row>
    <row r="60" spans="4:9" ht="30" customHeight="1" thickBot="1">
      <c r="D60" s="61">
        <f>SUM(D12:D59)</f>
        <v>5362527.92</v>
      </c>
      <c r="E60" s="112">
        <f>SUM(E12:E59)</f>
        <v>4474503.66</v>
      </c>
      <c r="F60" s="62">
        <f>SUM(F12:F59)</f>
        <v>2800000</v>
      </c>
      <c r="G60" s="113"/>
      <c r="H60" s="119">
        <f>SUM(H12:H59)</f>
        <v>632557.005</v>
      </c>
      <c r="I60" s="114">
        <f>SUM(F60+H60)</f>
        <v>3432557.005</v>
      </c>
    </row>
    <row r="61" spans="7:10" ht="12.75">
      <c r="G61" s="3"/>
      <c r="H61" s="3"/>
      <c r="I61" s="3"/>
      <c r="J61" s="3"/>
    </row>
    <row r="62" spans="7:10" ht="12.75">
      <c r="G62" s="3"/>
      <c r="H62" s="3"/>
      <c r="I62" s="3"/>
      <c r="J62" s="3"/>
    </row>
    <row r="63" spans="7:10" ht="12.75">
      <c r="G63" s="3"/>
      <c r="H63" s="3"/>
      <c r="I63" s="3"/>
      <c r="J63" s="3"/>
    </row>
    <row r="64" spans="7:10" ht="12.75">
      <c r="G64" s="3"/>
      <c r="H64" s="3"/>
      <c r="I64" s="3"/>
      <c r="J64" s="3"/>
    </row>
    <row r="65" spans="3:10" ht="15.75">
      <c r="C65" s="120" t="s">
        <v>87</v>
      </c>
      <c r="G65" s="3"/>
      <c r="H65" s="3"/>
      <c r="I65" s="3"/>
      <c r="J65" s="3"/>
    </row>
    <row r="66" spans="7:9" ht="12.75">
      <c r="G66" s="3"/>
      <c r="H66" s="116"/>
      <c r="I66" s="116"/>
    </row>
    <row r="67" spans="2:9" ht="17.25" customHeight="1">
      <c r="B67" s="26" t="s">
        <v>80</v>
      </c>
      <c r="C67" s="39">
        <f>I13+I16+I17+I19+I23+I24+I29</f>
        <v>2349356</v>
      </c>
      <c r="D67" t="s">
        <v>93</v>
      </c>
      <c r="G67" s="3"/>
      <c r="H67" s="3"/>
      <c r="I67" s="116"/>
    </row>
    <row r="68" spans="2:9" ht="17.25" customHeight="1">
      <c r="B68" s="26" t="s">
        <v>78</v>
      </c>
      <c r="C68" s="39">
        <f>I34+I38+I39+I42+I43+I46+I49+I52+I57</f>
        <v>927201.005</v>
      </c>
      <c r="G68" s="3"/>
      <c r="H68" s="116"/>
      <c r="I68" s="3"/>
    </row>
    <row r="69" spans="2:9" ht="17.25" customHeight="1">
      <c r="B69" s="26" t="s">
        <v>79</v>
      </c>
      <c r="C69" s="115">
        <f>I20+I25+I30</f>
        <v>156000</v>
      </c>
      <c r="G69" s="3"/>
      <c r="H69" s="117"/>
      <c r="I69" s="116"/>
    </row>
    <row r="70" spans="2:9" ht="17.25" customHeight="1">
      <c r="B70" s="26" t="s">
        <v>8</v>
      </c>
      <c r="C70" s="39">
        <f>SUM(C67:C69)</f>
        <v>3432557.005</v>
      </c>
      <c r="D70" s="23" t="s">
        <v>86</v>
      </c>
      <c r="G70" s="3"/>
      <c r="H70" s="117"/>
      <c r="I70" s="118"/>
    </row>
    <row r="71" spans="2:9" ht="17.25" customHeight="1">
      <c r="B71" s="26"/>
      <c r="C71" s="39"/>
      <c r="G71" s="3"/>
      <c r="H71" s="117"/>
      <c r="I71" s="3"/>
    </row>
    <row r="73" ht="15.75">
      <c r="E73" s="60"/>
    </row>
    <row r="75" ht="15.75">
      <c r="F75" s="60"/>
    </row>
  </sheetData>
  <sheetProtection/>
  <mergeCells count="5">
    <mergeCell ref="B6:E6"/>
    <mergeCell ref="B7:D7"/>
    <mergeCell ref="H8:H10"/>
    <mergeCell ref="E7:I7"/>
    <mergeCell ref="I8:I10"/>
  </mergeCells>
  <printOptions/>
  <pageMargins left="0.3937007874015748" right="0.3937007874015748" top="0.3937007874015748" bottom="0.5905511811023623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Joanna Przybylska</cp:lastModifiedBy>
  <cp:lastPrinted>2018-05-11T09:56:08Z</cp:lastPrinted>
  <dcterms:created xsi:type="dcterms:W3CDTF">2006-01-17T09:51:46Z</dcterms:created>
  <dcterms:modified xsi:type="dcterms:W3CDTF">2018-05-22T09:58:30Z</dcterms:modified>
  <cp:category/>
  <cp:version/>
  <cp:contentType/>
  <cp:contentStatus/>
</cp:coreProperties>
</file>