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Arkusz4" sheetId="1" r:id="rId1"/>
  </sheets>
  <definedNames>
    <definedName name="_xlnm.Print_Area" localSheetId="0">'Arkusz4'!$A$1:$I$42</definedName>
    <definedName name="_xlnm.Print_Titles" localSheetId="0">'Arkusz4'!$4:$5</definedName>
  </definedNames>
  <calcPr fullCalcOnLoad="1"/>
</workbook>
</file>

<file path=xl/sharedStrings.xml><?xml version="1.0" encoding="utf-8"?>
<sst xmlns="http://schemas.openxmlformats.org/spreadsheetml/2006/main" count="106" uniqueCount="88">
  <si>
    <t>Lp.</t>
  </si>
  <si>
    <t xml:space="preserve">Stowarzyszenie </t>
  </si>
  <si>
    <t>Zakres rzeczowy</t>
  </si>
  <si>
    <t xml:space="preserve"> </t>
  </si>
  <si>
    <t>Propozycja stowarzyszenia</t>
  </si>
  <si>
    <t>1.</t>
  </si>
  <si>
    <t>2.</t>
  </si>
  <si>
    <t xml:space="preserve">Wartość 
wniosku </t>
  </si>
  <si>
    <t>Wartość 
wniosku 
stowarzyszenia</t>
  </si>
  <si>
    <t>Środki 
budżetowe</t>
  </si>
  <si>
    <t>% dofinans.</t>
  </si>
  <si>
    <t>Środki stow.</t>
  </si>
  <si>
    <t>3.</t>
  </si>
  <si>
    <t>4.</t>
  </si>
  <si>
    <t>5.</t>
  </si>
  <si>
    <t>6.</t>
  </si>
  <si>
    <t>7.</t>
  </si>
  <si>
    <t>8.</t>
  </si>
  <si>
    <r>
      <rPr>
        <b/>
        <sz val="10"/>
        <color indexed="8"/>
        <rFont val="Arial"/>
        <family val="2"/>
      </rPr>
      <t xml:space="preserve">ul. Opoczyńska 
i droga boczna </t>
    </r>
    <r>
      <rPr>
        <sz val="10"/>
        <color indexed="8"/>
        <rFont val="Arial"/>
        <family val="2"/>
      </rPr>
      <t xml:space="preserve">
wodociąg - 88,5 mb </t>
    </r>
  </si>
  <si>
    <t>9.</t>
  </si>
  <si>
    <t xml:space="preserve">10. </t>
  </si>
  <si>
    <t>11.</t>
  </si>
  <si>
    <t xml:space="preserve">Stowarzyszenie na rzecz budowy Infrastruktury ul. Hezjoda 
ul. R. Dmowskiego 62/44 
60-204 Poznań 
</t>
  </si>
  <si>
    <r>
      <t xml:space="preserve">ul. Przeworska 
</t>
    </r>
    <r>
      <rPr>
        <sz val="10"/>
        <color indexed="8"/>
        <rFont val="Arial"/>
        <family val="2"/>
      </rPr>
      <t>wodociąg - 30 mb</t>
    </r>
  </si>
  <si>
    <t>12.</t>
  </si>
  <si>
    <t>13.</t>
  </si>
  <si>
    <t>14.</t>
  </si>
  <si>
    <t xml:space="preserve">15. </t>
  </si>
  <si>
    <t>16.</t>
  </si>
  <si>
    <t xml:space="preserve">17. </t>
  </si>
  <si>
    <t xml:space="preserve">18. </t>
  </si>
  <si>
    <t xml:space="preserve">19. </t>
  </si>
  <si>
    <t xml:space="preserve">20. </t>
  </si>
  <si>
    <r>
      <rPr>
        <b/>
        <sz val="10"/>
        <color indexed="8"/>
        <rFont val="Arial"/>
        <family val="2"/>
      </rPr>
      <t xml:space="preserve">ul. Kotowo </t>
    </r>
    <r>
      <rPr>
        <sz val="10"/>
        <color indexed="8"/>
        <rFont val="Arial"/>
        <family val="2"/>
      </rPr>
      <t xml:space="preserve">
wodociąg - 140 mb</t>
    </r>
  </si>
  <si>
    <r>
      <rPr>
        <b/>
        <sz val="10"/>
        <color indexed="8"/>
        <rFont val="Arial"/>
        <family val="2"/>
      </rPr>
      <t xml:space="preserve">ul. F. Jaśkowiaka </t>
    </r>
    <r>
      <rPr>
        <sz val="10"/>
        <color indexed="8"/>
        <rFont val="Arial"/>
        <family val="2"/>
      </rPr>
      <t xml:space="preserve">
wodociąg - 70 mb</t>
    </r>
  </si>
  <si>
    <r>
      <rPr>
        <b/>
        <sz val="10"/>
        <color indexed="8"/>
        <rFont val="Arial"/>
        <family val="2"/>
      </rPr>
      <t>ul. Huby Moraskie</t>
    </r>
    <r>
      <rPr>
        <sz val="10"/>
        <color indexed="8"/>
        <rFont val="Arial"/>
        <family val="2"/>
      </rPr>
      <t xml:space="preserve">
wodociąg - 335,9 mb</t>
    </r>
  </si>
  <si>
    <r>
      <rPr>
        <b/>
        <sz val="10"/>
        <color indexed="8"/>
        <rFont val="Arial"/>
        <family val="2"/>
      </rPr>
      <t>ul. Masztowa 
oraz jej przedłużenie</t>
    </r>
    <r>
      <rPr>
        <sz val="10"/>
        <color indexed="8"/>
        <rFont val="Arial"/>
        <family val="2"/>
      </rPr>
      <t xml:space="preserve">
wodociąg - 175 mb
kanalizacja - 107,5 mb</t>
    </r>
  </si>
  <si>
    <t>Stowarzyszenie wodociągu Przeworska 
os. Przemysława 23/19 
61-064 Poznań</t>
  </si>
  <si>
    <r>
      <t xml:space="preserve">ul. Głuszyna 
</t>
    </r>
    <r>
      <rPr>
        <sz val="10"/>
        <color indexed="8"/>
        <rFont val="Arial"/>
        <family val="2"/>
      </rPr>
      <t>wodociąg - 100 mb</t>
    </r>
  </si>
  <si>
    <r>
      <rPr>
        <b/>
        <sz val="10"/>
        <color indexed="8"/>
        <rFont val="Arial"/>
        <family val="2"/>
      </rPr>
      <t xml:space="preserve">ul. Z. Zaleskiego
ul. G. Konatkowskiej </t>
    </r>
    <r>
      <rPr>
        <sz val="10"/>
        <color indexed="8"/>
        <rFont val="Arial"/>
        <family val="2"/>
      </rPr>
      <t xml:space="preserve">
nawierzchnia - 1 525 m</t>
    </r>
    <r>
      <rPr>
        <vertAlign val="superscript"/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chodnik - 900 m</t>
    </r>
    <r>
      <rPr>
        <vertAlign val="superscript"/>
        <sz val="10"/>
        <color indexed="8"/>
        <rFont val="Arial"/>
        <family val="2"/>
      </rPr>
      <t>2</t>
    </r>
  </si>
  <si>
    <r>
      <rPr>
        <b/>
        <sz val="10"/>
        <color indexed="8"/>
        <rFont val="Arial"/>
        <family val="2"/>
      </rPr>
      <t xml:space="preserve">ul. Łagowska
</t>
    </r>
    <r>
      <rPr>
        <sz val="10"/>
        <color indexed="8"/>
        <rFont val="Arial"/>
        <family val="2"/>
      </rPr>
      <t xml:space="preserve">wodociąg - 58,4 mb
</t>
    </r>
  </si>
  <si>
    <t>Propozycja podziału środków</t>
  </si>
  <si>
    <t>Razem</t>
  </si>
  <si>
    <r>
      <rPr>
        <b/>
        <sz val="10"/>
        <color indexed="8"/>
        <rFont val="Arial"/>
        <family val="2"/>
      </rPr>
      <t>ul. Przepiórcza</t>
    </r>
    <r>
      <rPr>
        <sz val="10"/>
        <color indexed="8"/>
        <rFont val="Arial"/>
        <family val="2"/>
      </rPr>
      <t xml:space="preserve">
nawierzchnia wraz 
z odwodnieniem - 625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oświetlenie - 4 lampy</t>
    </r>
  </si>
  <si>
    <r>
      <rPr>
        <b/>
        <sz val="10"/>
        <color indexed="8"/>
        <rFont val="Arial"/>
        <family val="2"/>
      </rPr>
      <t xml:space="preserve">ul. Popularna </t>
    </r>
    <r>
      <rPr>
        <sz val="10"/>
        <color indexed="8"/>
        <rFont val="Arial"/>
        <family val="2"/>
      </rPr>
      <t xml:space="preserve">
nawierzchnia - 2 107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chodnik 324 m</t>
    </r>
    <r>
      <rPr>
        <vertAlign val="superscript"/>
        <sz val="10"/>
        <color indexed="8"/>
        <rFont val="Arial"/>
        <family val="2"/>
      </rPr>
      <t>2</t>
    </r>
  </si>
  <si>
    <t>Dział 600 rozdział 60016</t>
  </si>
  <si>
    <t>Dział 900 rozdział 90001</t>
  </si>
  <si>
    <t>Dział 900 rozdział 90015</t>
  </si>
  <si>
    <t>Stowarzyszenie na rzecz budowy infrastruktury ulicy Masztowej w Poznaniu
ul. Masztowa 1a
61-345 Poznań</t>
  </si>
  <si>
    <t>Stowarzyszenie Zwykłe Radosna 
Budowa Infrastruktury
os. Orła Białego 98/19 
61-251 Poznań</t>
  </si>
  <si>
    <t>Stowarzyszenie Wodociąg 
Morasko-Szklarniowa 
ul. Huby Moraskie 6b 
61-680 Poznań</t>
  </si>
  <si>
    <t>Stowarzyszenie na rzecz budowy
przy ul. Huby Moraskie
ul. Drewsa 2/71 
61-680 Poznań</t>
  </si>
  <si>
    <t>Stowarzyszenie na rzecz budowy 
infrastruktury w Poznaniu
ul. Kotarbińskiego 2 
61-415 Poznań</t>
  </si>
  <si>
    <t>nawierzchnia</t>
  </si>
  <si>
    <t>oświetlenie</t>
  </si>
  <si>
    <t>Stowarzyszenie wod-kan 
Kwiatkowskiego  
ul. Jaworowa 80/7 
61-454 Poznań</t>
  </si>
  <si>
    <t>Stowarzyszenie zwykłe KRZYZANKA 
ul. Kantaka 10 
61-812 Poznań</t>
  </si>
  <si>
    <t>Stowarzyszenie na rzecz budowy ulic Z. Zalewskiego 
i G. Konatkowskiej 
w Poznaniu 
ul. Zaleskiego 31 
60-465 Poznań</t>
  </si>
  <si>
    <t>Woda dla Kotowa
ul. Zwrotnicza 11 
61-482 Poznań</t>
  </si>
  <si>
    <t xml:space="preserve">Stowarzyszenie na rzecz budowy Infrastruktury 
ul. Opoczyńskiej
i bocznej w Poznaniu 
ul. Kormorana 17 
61-058 Poznań </t>
  </si>
  <si>
    <t xml:space="preserve">Stowarzyszenie zwykłe Mleczowa 2011
ul. Czekoladowa 1 
61-690 Poznań </t>
  </si>
  <si>
    <t>Stowarzyszenie na rzecz budowy 
wodociągu w ulicy Łysogórskiej w Poznaniu 
ul. Łysogórska 36B 
61-355 Poznań</t>
  </si>
  <si>
    <t>Stowarzyszenie Wodociąg Morasko-Huby 
ul. Huby Moraskie 6b 
61-680 Poznań</t>
  </si>
  <si>
    <t>Stowarzyszenie na rzecz budowy ulicy 
Przepiórczej w Poznaniu
ul. Przepiórcza 11/2
60-162 Poznań</t>
  </si>
  <si>
    <r>
      <rPr>
        <b/>
        <sz val="10"/>
        <rFont val="Arial"/>
        <family val="2"/>
      </rPr>
      <t>ul. Kwiatkowskiego</t>
    </r>
    <r>
      <rPr>
        <sz val="10"/>
        <rFont val="Arial"/>
        <family val="2"/>
      </rPr>
      <t xml:space="preserve"> 
wodociąg - 40 mb
kanalizacja - 35 mb nawierzchnia - 120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</si>
  <si>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ul. Glebowa 10A</t>
    </r>
    <r>
      <rPr>
        <sz val="10"/>
        <rFont val="Arial"/>
        <family val="2"/>
      </rPr>
      <t xml:space="preserve">
wodociąg -166 mb</t>
    </r>
  </si>
  <si>
    <r>
      <rPr>
        <b/>
        <sz val="10"/>
        <rFont val="Arial"/>
        <family val="2"/>
      </rPr>
      <t>ul. boczne od ul. Morasko 
i Huby Moraskie</t>
    </r>
    <r>
      <rPr>
        <sz val="10"/>
        <rFont val="Arial"/>
        <family val="2"/>
      </rPr>
      <t xml:space="preserve">
wodociąg - 749 mb</t>
    </r>
  </si>
  <si>
    <r>
      <t xml:space="preserve">ul. boczne od ul. Szklarniowej 
</t>
    </r>
    <r>
      <rPr>
        <sz val="10"/>
        <rFont val="Arial"/>
        <family val="2"/>
      </rPr>
      <t>wodociąg - 158 mb</t>
    </r>
  </si>
  <si>
    <t>0
0</t>
  </si>
  <si>
    <t xml:space="preserve">Dział/Rozdział Budżetu </t>
  </si>
  <si>
    <t>900/90001</t>
  </si>
  <si>
    <t>900/90001
900/90001
600/60016</t>
  </si>
  <si>
    <t>600/60016
600/60016</t>
  </si>
  <si>
    <t>600/60016
900/90015</t>
  </si>
  <si>
    <t>900/90001
900/90001</t>
  </si>
  <si>
    <t xml:space="preserve">przeznaczonych do realizacji w 2019 r. </t>
  </si>
  <si>
    <t>Wykaz wniosków inwestycyjnych z udziałem mieszkańców</t>
  </si>
  <si>
    <t>Stowarzyszenie na rzecz budowy 
wodociągu przy ul. Jaśkowiaka 
w Poznaniu 
ul. F. Jaśkowiaka 71a 
61-860 Poznań</t>
  </si>
  <si>
    <t>wodociągi i kanalizacja</t>
  </si>
  <si>
    <t>Stowarzyszenie na rzecz budowy sieci wodociągowej, gazowej, elektrycznej 
przy ul. Głuszyna 51 
w Poznaniu ul. Warpińska 1 
61-058 Poznań</t>
  </si>
  <si>
    <r>
      <rPr>
        <b/>
        <sz val="10"/>
        <color indexed="8"/>
        <rFont val="Arial"/>
        <family val="2"/>
      </rPr>
      <t xml:space="preserve">ul. Kociewska 
</t>
    </r>
    <r>
      <rPr>
        <sz val="10"/>
        <color indexed="8"/>
        <rFont val="Arial"/>
        <family val="2"/>
      </rPr>
      <t>wodociąg - 123,3 mb
kanalizacja - 80,5 mb</t>
    </r>
  </si>
  <si>
    <t xml:space="preserve">Stowarzyszenie 
"Media-Glebowa 10/10A" 
ul. Glebowa 10A 
61-312 Poznań </t>
  </si>
  <si>
    <r>
      <rPr>
        <b/>
        <sz val="10"/>
        <rFont val="Arial"/>
        <family val="2"/>
      </rPr>
      <t>boczne od ul. Mleczowej (Cynamonowa,
Waniliowa, Karmelowa, Czekoladowa</t>
    </r>
    <r>
      <rPr>
        <sz val="10"/>
        <rFont val="Arial"/>
        <family val="2"/>
      </rPr>
      <t xml:space="preserve">)
nawierzchnia - 1 183 mb
oświetlenie - 25 lamp
</t>
    </r>
  </si>
  <si>
    <r>
      <rPr>
        <b/>
        <sz val="10"/>
        <color indexed="8"/>
        <rFont val="Arial"/>
        <family val="2"/>
      </rPr>
      <t>ul. Eurypidesa, Dworzeckiego, 
Olgi Sławskiej-Lipczyńskie</t>
    </r>
    <r>
      <rPr>
        <b/>
        <sz val="11"/>
        <color indexed="8"/>
        <rFont val="Arial"/>
        <family val="2"/>
      </rPr>
      <t>j</t>
    </r>
    <r>
      <rPr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wodociąg - 120 mb
kanalizacja - 132 mb </t>
    </r>
  </si>
  <si>
    <r>
      <rPr>
        <b/>
        <sz val="10"/>
        <rFont val="Arial"/>
        <family val="2"/>
      </rPr>
      <t xml:space="preserve">ul. Łysogórska </t>
    </r>
    <r>
      <rPr>
        <sz val="10"/>
        <rFont val="Arial"/>
        <family val="2"/>
      </rPr>
      <t xml:space="preserve">
wodociąg - 70 mb</t>
    </r>
  </si>
  <si>
    <r>
      <t xml:space="preserve">ul. Kotarbińskiego 
</t>
    </r>
    <r>
      <rPr>
        <sz val="10"/>
        <color indexed="8"/>
        <rFont val="Arial"/>
        <family val="2"/>
      </rPr>
      <t>nawierzchnia - 130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chodnik - 100 m</t>
    </r>
    <r>
      <rPr>
        <vertAlign val="superscript"/>
        <sz val="10"/>
        <color indexed="8"/>
        <rFont val="Arial"/>
        <family val="2"/>
      </rPr>
      <t>2</t>
    </r>
    <r>
      <rPr>
        <b/>
        <vertAlign val="superscript"/>
        <sz val="10"/>
        <color indexed="8"/>
        <rFont val="Arial"/>
        <family val="2"/>
      </rPr>
      <t xml:space="preserve">
</t>
    </r>
  </si>
  <si>
    <t>Załącznik do zarządzenia Nr 394/2019/P</t>
  </si>
  <si>
    <t xml:space="preserve">Prezydenta Miasta Poznania z dnia 26 kwietnia 2019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</si>
</sst>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2" fillId="0" borderId="0" applyFont="0" applyFill="0" applyBorder="0" applyAlignment="0" applyProtection="0"/>
    <xf numFmtId="0" fontId="35" fillId="0" borderId="8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8" fillId="0" borderId="11" xfId="42" applyNumberFormat="1" applyFont="1" applyBorder="1" applyAlignment="1">
      <alignment horizontal="center"/>
    </xf>
    <xf numFmtId="3" fontId="6" fillId="0" borderId="11" xfId="42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2" fillId="0" borderId="12" xfId="0" applyFont="1" applyBorder="1" applyAlignment="1">
      <alignment horizontal="left" wrapText="1"/>
    </xf>
    <xf numFmtId="9" fontId="5" fillId="0" borderId="11" xfId="0" applyNumberFormat="1" applyFont="1" applyBorder="1" applyAlignment="1">
      <alignment horizontal="center"/>
    </xf>
    <xf numFmtId="3" fontId="6" fillId="0" borderId="11" xfId="42" applyNumberFormat="1" applyFont="1" applyBorder="1" applyAlignment="1">
      <alignment horizontal="center" vertical="center"/>
    </xf>
    <xf numFmtId="3" fontId="10" fillId="0" borderId="11" xfId="42" applyNumberFormat="1" applyFont="1" applyBorder="1" applyAlignment="1">
      <alignment horizontal="center" vertical="center"/>
    </xf>
    <xf numFmtId="3" fontId="8" fillId="0" borderId="11" xfId="42" applyNumberFormat="1" applyFont="1" applyBorder="1" applyAlignment="1">
      <alignment horizontal="center" vertical="center"/>
    </xf>
    <xf numFmtId="3" fontId="10" fillId="0" borderId="11" xfId="42" applyNumberFormat="1" applyFont="1" applyBorder="1" applyAlignment="1">
      <alignment horizontal="center"/>
    </xf>
    <xf numFmtId="3" fontId="9" fillId="0" borderId="11" xfId="42" applyNumberFormat="1" applyFont="1" applyBorder="1" applyAlignment="1">
      <alignment horizontal="center" vertical="center"/>
    </xf>
    <xf numFmtId="3" fontId="9" fillId="0" borderId="11" xfId="42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16" fillId="0" borderId="11" xfId="42" applyNumberFormat="1" applyFont="1" applyBorder="1" applyAlignment="1">
      <alignment horizontal="center" vertical="center"/>
    </xf>
    <xf numFmtId="3" fontId="17" fillId="0" borderId="11" xfId="42" applyNumberFormat="1" applyFont="1" applyBorder="1" applyAlignment="1">
      <alignment horizontal="center" vertical="center"/>
    </xf>
    <xf numFmtId="3" fontId="18" fillId="0" borderId="11" xfId="42" applyNumberFormat="1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3" fontId="20" fillId="0" borderId="11" xfId="42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2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9" fontId="5" fillId="0" borderId="12" xfId="0" applyNumberFormat="1" applyFont="1" applyBorder="1" applyAlignment="1">
      <alignment horizontal="center" vertical="center"/>
    </xf>
    <xf numFmtId="3" fontId="8" fillId="0" borderId="13" xfId="42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3" fontId="6" fillId="0" borderId="13" xfId="42" applyNumberFormat="1" applyFont="1" applyBorder="1" applyAlignment="1">
      <alignment horizontal="center"/>
    </xf>
    <xf numFmtId="3" fontId="10" fillId="0" borderId="13" xfId="42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3" fontId="5" fillId="0" borderId="12" xfId="42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3" fontId="6" fillId="0" borderId="12" xfId="42" applyNumberFormat="1" applyFont="1" applyBorder="1" applyAlignment="1">
      <alignment horizontal="center" vertical="center"/>
    </xf>
    <xf numFmtId="3" fontId="10" fillId="0" borderId="12" xfId="42" applyNumberFormat="1" applyFont="1" applyBorder="1" applyAlignment="1">
      <alignment horizontal="center" vertical="center"/>
    </xf>
    <xf numFmtId="3" fontId="8" fillId="0" borderId="12" xfId="42" applyNumberFormat="1" applyFont="1" applyBorder="1" applyAlignment="1">
      <alignment horizontal="center" vertical="center"/>
    </xf>
    <xf numFmtId="3" fontId="9" fillId="0" borderId="12" xfId="42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9" fontId="5" fillId="0" borderId="11" xfId="0" applyNumberFormat="1" applyFont="1" applyBorder="1" applyAlignment="1">
      <alignment horizontal="center" vertical="center"/>
    </xf>
    <xf numFmtId="3" fontId="5" fillId="0" borderId="13" xfId="42" applyNumberFormat="1" applyFont="1" applyBorder="1" applyAlignment="1">
      <alignment horizontal="center" vertical="top" wrapText="1"/>
    </xf>
    <xf numFmtId="3" fontId="5" fillId="0" borderId="14" xfId="42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4" fillId="0" borderId="8" xfId="53" applyNumberFormat="1" applyFont="1">
      <alignment/>
      <protection/>
    </xf>
    <xf numFmtId="3" fontId="21" fillId="0" borderId="8" xfId="53" applyNumberFormat="1" applyFont="1">
      <alignment/>
      <protection/>
    </xf>
    <xf numFmtId="0" fontId="11" fillId="0" borderId="12" xfId="0" applyFont="1" applyBorder="1" applyAlignment="1">
      <alignment horizontal="left" wrapText="1"/>
    </xf>
    <xf numFmtId="3" fontId="6" fillId="0" borderId="12" xfId="42" applyNumberFormat="1" applyFont="1" applyBorder="1" applyAlignment="1">
      <alignment horizontal="center" vertical="center"/>
    </xf>
    <xf numFmtId="3" fontId="10" fillId="0" borderId="12" xfId="42" applyNumberFormat="1" applyFont="1" applyBorder="1" applyAlignment="1">
      <alignment horizontal="center" vertical="center"/>
    </xf>
    <xf numFmtId="3" fontId="8" fillId="0" borderId="12" xfId="42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3" fontId="9" fillId="0" borderId="12" xfId="42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5" fillId="0" borderId="13" xfId="42" applyNumberFormat="1" applyFont="1" applyBorder="1" applyAlignment="1">
      <alignment horizontal="center" vertical="center" wrapText="1"/>
    </xf>
    <xf numFmtId="3" fontId="5" fillId="0" borderId="14" xfId="42" applyNumberFormat="1" applyFont="1" applyBorder="1" applyAlignment="1">
      <alignment horizontal="center" vertical="center"/>
    </xf>
    <xf numFmtId="3" fontId="5" fillId="0" borderId="11" xfId="42" applyNumberFormat="1" applyFont="1" applyBorder="1" applyAlignment="1">
      <alignment horizontal="center" vertical="center"/>
    </xf>
    <xf numFmtId="3" fontId="5" fillId="0" borderId="12" xfId="42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 wrapText="1"/>
    </xf>
    <xf numFmtId="3" fontId="5" fillId="0" borderId="12" xfId="42" applyNumberFormat="1" applyFont="1" applyBorder="1" applyAlignment="1">
      <alignment horizontal="center" vertical="center" wrapText="1"/>
    </xf>
    <xf numFmtId="3" fontId="8" fillId="0" borderId="13" xfId="42" applyNumberFormat="1" applyFont="1" applyBorder="1" applyAlignment="1">
      <alignment horizontal="center"/>
    </xf>
    <xf numFmtId="3" fontId="8" fillId="0" borderId="14" xfId="42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3" fontId="9" fillId="0" borderId="14" xfId="42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6" fillId="0" borderId="13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center"/>
    </xf>
    <xf numFmtId="3" fontId="10" fillId="0" borderId="13" xfId="42" applyNumberFormat="1" applyFont="1" applyBorder="1" applyAlignment="1">
      <alignment horizontal="center"/>
    </xf>
    <xf numFmtId="3" fontId="10" fillId="0" borderId="14" xfId="42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3.7109375" style="0" customWidth="1"/>
    <col min="2" max="2" width="30.28125" style="0" customWidth="1"/>
    <col min="3" max="3" width="24.421875" style="0" customWidth="1"/>
    <col min="4" max="4" width="16.140625" style="0" customWidth="1"/>
    <col min="5" max="5" width="13.140625" style="0" customWidth="1"/>
    <col min="6" max="6" width="13.7109375" style="0" customWidth="1"/>
    <col min="7" max="7" width="13.140625" style="0" customWidth="1"/>
    <col min="8" max="8" width="13.7109375" style="0" customWidth="1"/>
    <col min="9" max="9" width="14.421875" style="0" customWidth="1"/>
    <col min="10" max="11" width="16.57421875" style="0" customWidth="1"/>
  </cols>
  <sheetData>
    <row r="1" spans="1:11" ht="18">
      <c r="A1" s="64" t="s">
        <v>76</v>
      </c>
      <c r="B1" s="15"/>
      <c r="C1" s="2"/>
      <c r="F1" s="39" t="s">
        <v>86</v>
      </c>
      <c r="G1" s="15"/>
      <c r="H1" s="2"/>
      <c r="I1" s="2"/>
      <c r="J1" s="2"/>
      <c r="K1" s="2"/>
    </row>
    <row r="2" spans="1:11" ht="15">
      <c r="A2" s="64" t="s">
        <v>75</v>
      </c>
      <c r="B2" s="60"/>
      <c r="C2" s="60"/>
      <c r="D2" s="60"/>
      <c r="E2" s="60"/>
      <c r="F2" s="1" t="s">
        <v>87</v>
      </c>
      <c r="G2" s="60"/>
      <c r="H2" s="60"/>
      <c r="I2" s="60"/>
      <c r="J2" s="60"/>
      <c r="K2" s="60"/>
    </row>
    <row r="3" spans="1:9" ht="15">
      <c r="A3" s="77" t="s">
        <v>4</v>
      </c>
      <c r="B3" s="77"/>
      <c r="C3" s="77"/>
      <c r="D3" s="24"/>
      <c r="E3" s="80" t="s">
        <v>41</v>
      </c>
      <c r="F3" s="81"/>
      <c r="G3" s="82"/>
      <c r="H3" s="25"/>
      <c r="I3" s="26"/>
    </row>
    <row r="4" spans="1:9" ht="39" customHeight="1">
      <c r="A4" s="59" t="s">
        <v>0</v>
      </c>
      <c r="B4" s="59" t="s">
        <v>1</v>
      </c>
      <c r="C4" s="59" t="s">
        <v>2</v>
      </c>
      <c r="D4" s="27" t="s">
        <v>8</v>
      </c>
      <c r="E4" s="28" t="s">
        <v>7</v>
      </c>
      <c r="F4" s="28" t="s">
        <v>9</v>
      </c>
      <c r="G4" s="29" t="s">
        <v>10</v>
      </c>
      <c r="H4" s="29" t="s">
        <v>11</v>
      </c>
      <c r="I4" s="27" t="s">
        <v>69</v>
      </c>
    </row>
    <row r="5" spans="1:9" ht="15">
      <c r="A5" s="30">
        <v>1</v>
      </c>
      <c r="B5" s="30">
        <v>2</v>
      </c>
      <c r="C5" s="30">
        <v>3</v>
      </c>
      <c r="D5" s="30">
        <v>4</v>
      </c>
      <c r="E5" s="31">
        <v>5</v>
      </c>
      <c r="F5" s="31">
        <v>6</v>
      </c>
      <c r="G5" s="30">
        <v>7</v>
      </c>
      <c r="H5" s="30">
        <v>8</v>
      </c>
      <c r="I5" s="30">
        <v>9</v>
      </c>
    </row>
    <row r="6" spans="1:9" ht="57.75" customHeight="1">
      <c r="A6" s="7" t="s">
        <v>5</v>
      </c>
      <c r="B6" s="5" t="s">
        <v>37</v>
      </c>
      <c r="C6" s="6" t="s">
        <v>23</v>
      </c>
      <c r="D6" s="55">
        <v>33000</v>
      </c>
      <c r="E6" s="56">
        <v>33000</v>
      </c>
      <c r="F6" s="57">
        <f>E6*G6</f>
        <v>16500</v>
      </c>
      <c r="G6" s="45">
        <v>0.5</v>
      </c>
      <c r="H6" s="58">
        <f aca="true" t="shared" si="0" ref="H6:H11">E6-F6</f>
        <v>16500</v>
      </c>
      <c r="I6" s="9" t="s">
        <v>70</v>
      </c>
    </row>
    <row r="7" spans="1:9" ht="94.5" customHeight="1">
      <c r="A7" s="7" t="s">
        <v>6</v>
      </c>
      <c r="B7" s="5" t="s">
        <v>79</v>
      </c>
      <c r="C7" s="8" t="s">
        <v>38</v>
      </c>
      <c r="D7" s="55">
        <v>96688</v>
      </c>
      <c r="E7" s="56">
        <v>96688</v>
      </c>
      <c r="F7" s="57">
        <f>E7*G7</f>
        <v>48344</v>
      </c>
      <c r="G7" s="45">
        <v>0.5</v>
      </c>
      <c r="H7" s="58">
        <f t="shared" si="0"/>
        <v>48344</v>
      </c>
      <c r="I7" s="9" t="s">
        <v>70</v>
      </c>
    </row>
    <row r="8" spans="1:9" ht="58.5" customHeight="1">
      <c r="A8" s="40" t="s">
        <v>12</v>
      </c>
      <c r="B8" s="53" t="s">
        <v>55</v>
      </c>
      <c r="C8" s="53" t="s">
        <v>64</v>
      </c>
      <c r="D8" s="51">
        <v>128000</v>
      </c>
      <c r="E8" s="51">
        <v>0</v>
      </c>
      <c r="F8" s="51">
        <f>E8*G8</f>
        <v>0</v>
      </c>
      <c r="G8" s="45">
        <v>0.75</v>
      </c>
      <c r="H8" s="51">
        <f t="shared" si="0"/>
        <v>0</v>
      </c>
      <c r="I8" s="9" t="s">
        <v>71</v>
      </c>
    </row>
    <row r="9" spans="1:9" ht="35.25" customHeight="1">
      <c r="A9" s="78" t="s">
        <v>13</v>
      </c>
      <c r="B9" s="79" t="s">
        <v>56</v>
      </c>
      <c r="C9" s="79" t="s">
        <v>80</v>
      </c>
      <c r="D9" s="48">
        <v>128349.71</v>
      </c>
      <c r="E9" s="49">
        <v>128349.71</v>
      </c>
      <c r="F9" s="46">
        <f>E9*G9</f>
        <v>96262.2825</v>
      </c>
      <c r="G9" s="50">
        <v>0.75</v>
      </c>
      <c r="H9" s="47">
        <f t="shared" si="0"/>
        <v>32087.427500000005</v>
      </c>
      <c r="I9" s="104" t="s">
        <v>74</v>
      </c>
    </row>
    <row r="10" spans="1:9" ht="18.75" customHeight="1">
      <c r="A10" s="78"/>
      <c r="B10" s="79"/>
      <c r="C10" s="79"/>
      <c r="D10" s="18">
        <v>119635.96</v>
      </c>
      <c r="E10" s="19">
        <v>119635.96</v>
      </c>
      <c r="F10" s="20">
        <f>E10*G9</f>
        <v>89726.97</v>
      </c>
      <c r="G10" s="61">
        <v>0.75</v>
      </c>
      <c r="H10" s="22">
        <f t="shared" si="0"/>
        <v>29908.990000000005</v>
      </c>
      <c r="I10" s="105"/>
    </row>
    <row r="11" spans="1:9" ht="15">
      <c r="A11" s="78" t="s">
        <v>14</v>
      </c>
      <c r="B11" s="79" t="s">
        <v>56</v>
      </c>
      <c r="C11" s="71" t="s">
        <v>40</v>
      </c>
      <c r="D11" s="72">
        <v>64398.72</v>
      </c>
      <c r="E11" s="73">
        <v>64398.72</v>
      </c>
      <c r="F11" s="74">
        <f>E11*G11</f>
        <v>48299.04</v>
      </c>
      <c r="G11" s="75">
        <v>0.75</v>
      </c>
      <c r="H11" s="76">
        <f t="shared" si="0"/>
        <v>16099.68</v>
      </c>
      <c r="I11" s="104" t="s">
        <v>70</v>
      </c>
    </row>
    <row r="12" spans="1:9" ht="38.25" customHeight="1">
      <c r="A12" s="78"/>
      <c r="B12" s="79"/>
      <c r="C12" s="71"/>
      <c r="D12" s="72"/>
      <c r="E12" s="73"/>
      <c r="F12" s="74"/>
      <c r="G12" s="75"/>
      <c r="H12" s="76"/>
      <c r="I12" s="105"/>
    </row>
    <row r="13" spans="1:9" ht="80.25" customHeight="1">
      <c r="A13" s="54" t="s">
        <v>15</v>
      </c>
      <c r="B13" s="11" t="s">
        <v>57</v>
      </c>
      <c r="C13" s="11" t="s">
        <v>39</v>
      </c>
      <c r="D13" s="55">
        <v>716000</v>
      </c>
      <c r="E13" s="56">
        <v>716000</v>
      </c>
      <c r="F13" s="57">
        <f>E13*G13</f>
        <v>537000</v>
      </c>
      <c r="G13" s="45">
        <v>0.75</v>
      </c>
      <c r="H13" s="58">
        <f>E13-F13</f>
        <v>179000</v>
      </c>
      <c r="I13" s="65" t="s">
        <v>72</v>
      </c>
    </row>
    <row r="14" spans="1:9" ht="45.75" customHeight="1">
      <c r="A14" s="12" t="s">
        <v>16</v>
      </c>
      <c r="B14" s="44" t="s">
        <v>58</v>
      </c>
      <c r="C14" s="11" t="s">
        <v>33</v>
      </c>
      <c r="D14" s="55">
        <v>142671.48</v>
      </c>
      <c r="E14" s="56">
        <v>142671.48</v>
      </c>
      <c r="F14" s="57">
        <f>E14*G14</f>
        <v>107003.61000000002</v>
      </c>
      <c r="G14" s="45">
        <v>0.75</v>
      </c>
      <c r="H14" s="58">
        <f>E14-F14</f>
        <v>35667.869999999995</v>
      </c>
      <c r="I14" s="65" t="s">
        <v>70</v>
      </c>
    </row>
    <row r="15" spans="1:9" ht="75" customHeight="1">
      <c r="A15" s="54" t="s">
        <v>17</v>
      </c>
      <c r="B15" s="44" t="s">
        <v>59</v>
      </c>
      <c r="C15" s="44" t="s">
        <v>18</v>
      </c>
      <c r="D15" s="55">
        <v>83200</v>
      </c>
      <c r="E15" s="56">
        <v>83200</v>
      </c>
      <c r="F15" s="57">
        <f>E15*G15</f>
        <v>62400</v>
      </c>
      <c r="G15" s="45">
        <v>0.75</v>
      </c>
      <c r="H15" s="58">
        <f>E15-F15</f>
        <v>20800</v>
      </c>
      <c r="I15" s="65" t="s">
        <v>70</v>
      </c>
    </row>
    <row r="16" spans="1:9" ht="55.5" customHeight="1">
      <c r="A16" s="54" t="s">
        <v>19</v>
      </c>
      <c r="B16" s="41" t="s">
        <v>81</v>
      </c>
      <c r="C16" s="41" t="s">
        <v>65</v>
      </c>
      <c r="D16" s="51">
        <v>116671.7</v>
      </c>
      <c r="E16" s="51">
        <v>0</v>
      </c>
      <c r="F16" s="51">
        <v>0</v>
      </c>
      <c r="G16" s="45">
        <v>0.75</v>
      </c>
      <c r="H16" s="51">
        <v>0</v>
      </c>
      <c r="I16" s="9" t="s">
        <v>70</v>
      </c>
    </row>
    <row r="17" spans="1:9" ht="12" customHeight="1">
      <c r="A17" s="87" t="s">
        <v>20</v>
      </c>
      <c r="B17" s="88" t="s">
        <v>60</v>
      </c>
      <c r="C17" s="89" t="s">
        <v>82</v>
      </c>
      <c r="D17" s="62"/>
      <c r="E17" s="90" t="s">
        <v>68</v>
      </c>
      <c r="F17" s="83" t="s">
        <v>68</v>
      </c>
      <c r="G17" s="75">
        <v>0.75</v>
      </c>
      <c r="H17" s="86">
        <v>0</v>
      </c>
      <c r="I17" s="107" t="s">
        <v>73</v>
      </c>
    </row>
    <row r="18" spans="1:9" ht="15.75" customHeight="1">
      <c r="A18" s="87"/>
      <c r="B18" s="88"/>
      <c r="C18" s="89"/>
      <c r="D18" s="63">
        <v>1479167</v>
      </c>
      <c r="E18" s="86"/>
      <c r="F18" s="84"/>
      <c r="G18" s="75"/>
      <c r="H18" s="86"/>
      <c r="I18" s="108"/>
    </row>
    <row r="19" spans="1:9" ht="13.5" customHeight="1">
      <c r="A19" s="87"/>
      <c r="B19" s="88"/>
      <c r="C19" s="89"/>
      <c r="D19" s="84">
        <v>221019</v>
      </c>
      <c r="E19" s="86"/>
      <c r="F19" s="84"/>
      <c r="G19" s="75"/>
      <c r="H19" s="86"/>
      <c r="I19" s="108"/>
    </row>
    <row r="20" spans="1:9" ht="12.75" customHeight="1">
      <c r="A20" s="87"/>
      <c r="B20" s="88"/>
      <c r="C20" s="89"/>
      <c r="D20" s="84"/>
      <c r="E20" s="86"/>
      <c r="F20" s="84"/>
      <c r="G20" s="75"/>
      <c r="H20" s="86"/>
      <c r="I20" s="108"/>
    </row>
    <row r="21" spans="1:9" ht="24" customHeight="1">
      <c r="A21" s="87"/>
      <c r="B21" s="88"/>
      <c r="C21" s="89"/>
      <c r="D21" s="85"/>
      <c r="E21" s="86"/>
      <c r="F21" s="85"/>
      <c r="G21" s="75"/>
      <c r="H21" s="86"/>
      <c r="I21" s="109"/>
    </row>
    <row r="22" spans="1:9" ht="13.5" customHeight="1">
      <c r="A22" s="97" t="s">
        <v>21</v>
      </c>
      <c r="B22" s="79" t="s">
        <v>22</v>
      </c>
      <c r="C22" s="98" t="s">
        <v>83</v>
      </c>
      <c r="D22" s="99">
        <v>126000</v>
      </c>
      <c r="E22" s="101">
        <v>126000</v>
      </c>
      <c r="F22" s="91">
        <f>E22*G22</f>
        <v>94500</v>
      </c>
      <c r="G22" s="93">
        <v>0.75</v>
      </c>
      <c r="H22" s="95">
        <f>E22-F22</f>
        <v>31500</v>
      </c>
      <c r="I22" s="104" t="s">
        <v>74</v>
      </c>
    </row>
    <row r="23" spans="1:9" ht="31.5" customHeight="1">
      <c r="A23" s="97"/>
      <c r="B23" s="79"/>
      <c r="C23" s="98"/>
      <c r="D23" s="100"/>
      <c r="E23" s="102"/>
      <c r="F23" s="92"/>
      <c r="G23" s="94"/>
      <c r="H23" s="96"/>
      <c r="I23" s="106"/>
    </row>
    <row r="24" spans="1:9" ht="32.25" customHeight="1">
      <c r="A24" s="97"/>
      <c r="B24" s="79"/>
      <c r="C24" s="98"/>
      <c r="D24" s="4">
        <v>391000</v>
      </c>
      <c r="E24" s="21">
        <v>391000</v>
      </c>
      <c r="F24" s="3">
        <f>D24*G22</f>
        <v>293250</v>
      </c>
      <c r="G24" s="17">
        <v>0.75</v>
      </c>
      <c r="H24" s="23">
        <f>E24-F24</f>
        <v>97750</v>
      </c>
      <c r="I24" s="105"/>
    </row>
    <row r="25" spans="1:9" ht="77.25" customHeight="1">
      <c r="A25" s="52" t="s">
        <v>24</v>
      </c>
      <c r="B25" s="44" t="s">
        <v>77</v>
      </c>
      <c r="C25" s="11" t="s">
        <v>34</v>
      </c>
      <c r="D25" s="55">
        <v>124196.2</v>
      </c>
      <c r="E25" s="56">
        <v>90086.08</v>
      </c>
      <c r="F25" s="57">
        <f>E25*G25</f>
        <v>67564.56</v>
      </c>
      <c r="G25" s="45">
        <v>0.75</v>
      </c>
      <c r="H25" s="58">
        <f>E25-F25</f>
        <v>22521.520000000004</v>
      </c>
      <c r="I25" s="65" t="s">
        <v>70</v>
      </c>
    </row>
    <row r="26" spans="1:9" ht="81" customHeight="1">
      <c r="A26" s="12" t="s">
        <v>25</v>
      </c>
      <c r="B26" s="42" t="s">
        <v>61</v>
      </c>
      <c r="C26" s="53" t="s">
        <v>84</v>
      </c>
      <c r="D26" s="51">
        <v>40600</v>
      </c>
      <c r="E26" s="51">
        <v>0</v>
      </c>
      <c r="F26" s="51">
        <v>0</v>
      </c>
      <c r="G26" s="45">
        <v>0.75</v>
      </c>
      <c r="H26" s="51">
        <v>0</v>
      </c>
      <c r="I26" s="9" t="s">
        <v>70</v>
      </c>
    </row>
    <row r="27" spans="1:9" ht="54" customHeight="1">
      <c r="A27" s="12" t="s">
        <v>26</v>
      </c>
      <c r="B27" s="11" t="s">
        <v>52</v>
      </c>
      <c r="C27" s="16" t="s">
        <v>85</v>
      </c>
      <c r="D27" s="55">
        <v>98500</v>
      </c>
      <c r="E27" s="56">
        <v>98500</v>
      </c>
      <c r="F27" s="57">
        <f>E27*75%</f>
        <v>73875</v>
      </c>
      <c r="G27" s="45">
        <v>0.75</v>
      </c>
      <c r="H27" s="58">
        <f>E27-F27</f>
        <v>24625</v>
      </c>
      <c r="I27" s="65" t="s">
        <v>72</v>
      </c>
    </row>
    <row r="28" spans="1:9" ht="55.5" customHeight="1">
      <c r="A28" s="12" t="s">
        <v>27</v>
      </c>
      <c r="B28" s="10" t="s">
        <v>51</v>
      </c>
      <c r="C28" s="11" t="s">
        <v>35</v>
      </c>
      <c r="D28" s="55">
        <v>232539.75</v>
      </c>
      <c r="E28" s="56">
        <v>232539.75</v>
      </c>
      <c r="F28" s="57">
        <f>E28*G28</f>
        <v>174404.8125</v>
      </c>
      <c r="G28" s="45">
        <v>0.75</v>
      </c>
      <c r="H28" s="58">
        <f>E28-F28</f>
        <v>58134.9375</v>
      </c>
      <c r="I28" s="65" t="s">
        <v>70</v>
      </c>
    </row>
    <row r="29" spans="1:9" ht="54" customHeight="1">
      <c r="A29" s="13" t="s">
        <v>28</v>
      </c>
      <c r="B29" s="41" t="s">
        <v>62</v>
      </c>
      <c r="C29" s="41" t="s">
        <v>66</v>
      </c>
      <c r="D29" s="51">
        <v>631114</v>
      </c>
      <c r="E29" s="51">
        <v>0</v>
      </c>
      <c r="F29" s="51">
        <v>0</v>
      </c>
      <c r="G29" s="45">
        <v>0.75</v>
      </c>
      <c r="H29" s="51">
        <f>E29-F29</f>
        <v>0</v>
      </c>
      <c r="I29" s="65" t="s">
        <v>70</v>
      </c>
    </row>
    <row r="30" spans="1:9" ht="52.5" customHeight="1">
      <c r="A30" s="13" t="s">
        <v>29</v>
      </c>
      <c r="B30" s="41" t="s">
        <v>50</v>
      </c>
      <c r="C30" s="43" t="s">
        <v>67</v>
      </c>
      <c r="D30" s="51">
        <v>116581</v>
      </c>
      <c r="E30" s="51">
        <v>0</v>
      </c>
      <c r="F30" s="51">
        <v>0</v>
      </c>
      <c r="G30" s="45">
        <v>0.75</v>
      </c>
      <c r="H30" s="51">
        <f>E30-F30</f>
        <v>0</v>
      </c>
      <c r="I30" s="65" t="s">
        <v>70</v>
      </c>
    </row>
    <row r="31" spans="1:9" ht="18.75" customHeight="1">
      <c r="A31" s="103" t="s">
        <v>30</v>
      </c>
      <c r="B31" s="79" t="s">
        <v>48</v>
      </c>
      <c r="C31" s="79" t="s">
        <v>36</v>
      </c>
      <c r="D31" s="99">
        <v>202743.01</v>
      </c>
      <c r="E31" s="101">
        <v>202743.01</v>
      </c>
      <c r="F31" s="91">
        <f>E31*G31</f>
        <v>152057.2575</v>
      </c>
      <c r="G31" s="75">
        <v>0.75</v>
      </c>
      <c r="H31" s="95">
        <f>E31-F31</f>
        <v>50685.7525</v>
      </c>
      <c r="I31" s="104" t="s">
        <v>74</v>
      </c>
    </row>
    <row r="32" spans="1:9" ht="30.75" customHeight="1">
      <c r="A32" s="103"/>
      <c r="B32" s="79"/>
      <c r="C32" s="79"/>
      <c r="D32" s="100"/>
      <c r="E32" s="102"/>
      <c r="F32" s="92"/>
      <c r="G32" s="75"/>
      <c r="H32" s="96"/>
      <c r="I32" s="106"/>
    </row>
    <row r="33" spans="1:9" ht="16.5" customHeight="1">
      <c r="A33" s="103"/>
      <c r="B33" s="79"/>
      <c r="C33" s="79"/>
      <c r="D33" s="4">
        <v>222545.9</v>
      </c>
      <c r="E33" s="21">
        <v>222545.9</v>
      </c>
      <c r="F33" s="3">
        <f>E33*G31</f>
        <v>166909.425</v>
      </c>
      <c r="G33" s="75"/>
      <c r="H33" s="23">
        <f>E33-F33</f>
        <v>55636.475000000006</v>
      </c>
      <c r="I33" s="105"/>
    </row>
    <row r="34" spans="1:9" ht="51" customHeight="1">
      <c r="A34" s="103" t="s">
        <v>31</v>
      </c>
      <c r="B34" s="79" t="s">
        <v>63</v>
      </c>
      <c r="C34" s="79" t="s">
        <v>43</v>
      </c>
      <c r="D34" s="48">
        <v>396550.38</v>
      </c>
      <c r="E34" s="49">
        <v>250000</v>
      </c>
      <c r="F34" s="46">
        <f>E34*G34</f>
        <v>187500</v>
      </c>
      <c r="G34" s="75">
        <v>0.75</v>
      </c>
      <c r="H34" s="47">
        <f>E34-F34</f>
        <v>62500</v>
      </c>
      <c r="I34" s="104" t="s">
        <v>73</v>
      </c>
    </row>
    <row r="35" spans="1:9" ht="14.25" customHeight="1">
      <c r="A35" s="103"/>
      <c r="B35" s="79"/>
      <c r="C35" s="79"/>
      <c r="D35" s="4">
        <v>55103.35</v>
      </c>
      <c r="E35" s="21">
        <v>55103.35</v>
      </c>
      <c r="F35" s="3">
        <f>E35*G34</f>
        <v>41327.5125</v>
      </c>
      <c r="G35" s="75"/>
      <c r="H35" s="23">
        <f>E35-F35</f>
        <v>13775.837500000001</v>
      </c>
      <c r="I35" s="105"/>
    </row>
    <row r="36" spans="1:9" ht="59.25" customHeight="1">
      <c r="A36" s="14" t="s">
        <v>32</v>
      </c>
      <c r="B36" s="11" t="s">
        <v>49</v>
      </c>
      <c r="C36" s="11" t="s">
        <v>44</v>
      </c>
      <c r="D36" s="55">
        <v>829862.17</v>
      </c>
      <c r="E36" s="56">
        <v>724101</v>
      </c>
      <c r="F36" s="20">
        <f>E36*G36</f>
        <v>543075.75</v>
      </c>
      <c r="G36" s="45">
        <v>0.75</v>
      </c>
      <c r="H36" s="58">
        <f>E36-F36</f>
        <v>181025.25</v>
      </c>
      <c r="I36" s="65" t="s">
        <v>72</v>
      </c>
    </row>
    <row r="37" spans="1:9" ht="15.75" customHeight="1">
      <c r="A37" s="32"/>
      <c r="B37" s="33" t="s">
        <v>42</v>
      </c>
      <c r="C37" s="33"/>
      <c r="D37" s="34">
        <f>SUM(D6:D14,D15:D27,D28:D36)</f>
        <v>6796137.33</v>
      </c>
      <c r="E37" s="35">
        <f>SUM(E6:E14,E15:E27,E28:E36)</f>
        <v>3776562.96</v>
      </c>
      <c r="F37" s="36">
        <f>SUM(F6:F14,F15:F27,F28:F36)</f>
        <v>2800000.22</v>
      </c>
      <c r="G37" s="37"/>
      <c r="H37" s="38">
        <f>SUM(H6:H14,H15:H27,H28:H36)</f>
        <v>976562.74</v>
      </c>
      <c r="I37" s="32"/>
    </row>
    <row r="38" spans="2:3" ht="19.5" customHeight="1">
      <c r="B38" s="1"/>
      <c r="C38" s="1"/>
    </row>
    <row r="39" spans="2:4" ht="13.5" customHeight="1">
      <c r="B39" s="66" t="s">
        <v>45</v>
      </c>
      <c r="C39" s="67" t="s">
        <v>53</v>
      </c>
      <c r="D39" s="68">
        <f>SUM(F36,F34,F27,F17,F8,F13)</f>
        <v>1341450.75</v>
      </c>
    </row>
    <row r="40" spans="2:4" ht="12.75" customHeight="1">
      <c r="B40" s="66" t="s">
        <v>46</v>
      </c>
      <c r="C40" s="67" t="s">
        <v>78</v>
      </c>
      <c r="D40" s="68">
        <f>SUM(F33,F31,F30,F29,F28,F26,F25,F24,F22,F16,F15,F14,F11,F10,F9,F8,F7,F6)</f>
        <v>1417221.9575</v>
      </c>
    </row>
    <row r="41" spans="2:4" ht="13.5" customHeight="1" thickBot="1">
      <c r="B41" s="66" t="s">
        <v>47</v>
      </c>
      <c r="C41" s="69" t="s">
        <v>54</v>
      </c>
      <c r="D41" s="70">
        <f>SUM(F35,F17)</f>
        <v>41327.5125</v>
      </c>
    </row>
    <row r="42" spans="2:4" ht="14.25" customHeight="1">
      <c r="B42" s="66" t="s">
        <v>42</v>
      </c>
      <c r="C42" s="68"/>
      <c r="D42" s="68">
        <f>SUM(D39:D41)</f>
        <v>2800000.22</v>
      </c>
    </row>
    <row r="43" spans="2:3" ht="15">
      <c r="B43" s="1"/>
      <c r="C43" s="1"/>
    </row>
    <row r="45" ht="15">
      <c r="B45" s="1" t="s">
        <v>3</v>
      </c>
    </row>
  </sheetData>
  <sheetProtection/>
  <mergeCells count="47">
    <mergeCell ref="A34:A35"/>
    <mergeCell ref="B34:B35"/>
    <mergeCell ref="C34:C35"/>
    <mergeCell ref="G34:G35"/>
    <mergeCell ref="I9:I10"/>
    <mergeCell ref="I34:I35"/>
    <mergeCell ref="I31:I33"/>
    <mergeCell ref="I22:I24"/>
    <mergeCell ref="I17:I21"/>
    <mergeCell ref="I11:I12"/>
    <mergeCell ref="F31:F32"/>
    <mergeCell ref="G31:G33"/>
    <mergeCell ref="H31:H32"/>
    <mergeCell ref="A31:A33"/>
    <mergeCell ref="B31:B33"/>
    <mergeCell ref="C31:C33"/>
    <mergeCell ref="D31:D32"/>
    <mergeCell ref="E31:E32"/>
    <mergeCell ref="F22:F23"/>
    <mergeCell ref="G22:G23"/>
    <mergeCell ref="H22:H23"/>
    <mergeCell ref="A22:A24"/>
    <mergeCell ref="B22:B24"/>
    <mergeCell ref="C22:C24"/>
    <mergeCell ref="D22:D23"/>
    <mergeCell ref="E22:E23"/>
    <mergeCell ref="F17:F21"/>
    <mergeCell ref="G17:G21"/>
    <mergeCell ref="H17:H21"/>
    <mergeCell ref="A17:A21"/>
    <mergeCell ref="B17:B21"/>
    <mergeCell ref="C17:C21"/>
    <mergeCell ref="E17:E21"/>
    <mergeCell ref="D19:D21"/>
    <mergeCell ref="A3:C3"/>
    <mergeCell ref="A9:A10"/>
    <mergeCell ref="B9:B10"/>
    <mergeCell ref="C9:C10"/>
    <mergeCell ref="E3:G3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rowBreaks count="2" manualBreakCount="2">
    <brk id="13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Gorczyca</dc:creator>
  <cp:keywords/>
  <dc:description/>
  <cp:lastModifiedBy>Joanna Przybylska</cp:lastModifiedBy>
  <cp:lastPrinted>2019-04-17T07:26:53Z</cp:lastPrinted>
  <dcterms:created xsi:type="dcterms:W3CDTF">2019-03-01T06:55:48Z</dcterms:created>
  <dcterms:modified xsi:type="dcterms:W3CDTF">2019-04-26T11:30:55Z</dcterms:modified>
  <cp:category/>
  <cp:version/>
  <cp:contentType/>
  <cp:contentStatus/>
</cp:coreProperties>
</file>