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pr\Desktop\moje projekty\"/>
    </mc:Choice>
  </mc:AlternateContent>
  <bookViews>
    <workbookView xWindow="0" yWindow="0" windowWidth="15360" windowHeight="7800"/>
  </bookViews>
  <sheets>
    <sheet name="Arkusz4" sheetId="4" r:id="rId1"/>
    <sheet name="Arkusz1" sheetId="1" r:id="rId2"/>
    <sheet name="Arkusz3" sheetId="3" r:id="rId3"/>
  </sheets>
  <definedNames>
    <definedName name="_xlnm.Print_Area" localSheetId="2">Arkusz3!$A$1:$J$38</definedName>
    <definedName name="_xlnm.Print_Area" localSheetId="0">Arkusz4!$A$1:$K$29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D24" i="4"/>
  <c r="F23" i="4"/>
  <c r="H23" i="4" s="1"/>
  <c r="F9" i="4" l="1"/>
  <c r="H9" i="4" s="1"/>
  <c r="F19" i="4"/>
  <c r="H19" i="4" s="1"/>
  <c r="F20" i="4"/>
  <c r="H20" i="4" s="1"/>
  <c r="F22" i="4"/>
  <c r="F21" i="4"/>
  <c r="H21" i="4" s="1"/>
  <c r="F18" i="4"/>
  <c r="F15" i="4"/>
  <c r="H15" i="4" s="1"/>
  <c r="F14" i="4"/>
  <c r="H14" i="4" s="1"/>
  <c r="F13" i="4"/>
  <c r="H13" i="4" s="1"/>
  <c r="F12" i="4"/>
  <c r="H12" i="4" s="1"/>
  <c r="F11" i="4"/>
  <c r="H11" i="4" s="1"/>
  <c r="F10" i="4"/>
  <c r="H10" i="4" s="1"/>
  <c r="F8" i="4"/>
  <c r="H8" i="4" s="1"/>
  <c r="F24" i="4" l="1"/>
  <c r="H22" i="4"/>
  <c r="D27" i="4"/>
  <c r="H18" i="4"/>
  <c r="D28" i="4"/>
  <c r="D26" i="4"/>
  <c r="H38" i="3"/>
  <c r="F37" i="3"/>
  <c r="H37" i="3" s="1"/>
  <c r="F36" i="3"/>
  <c r="H36" i="3" s="1"/>
  <c r="F35" i="3"/>
  <c r="H35" i="3" s="1"/>
  <c r="F33" i="3"/>
  <c r="H33" i="3" s="1"/>
  <c r="H32" i="3"/>
  <c r="H31" i="3"/>
  <c r="F30" i="3"/>
  <c r="H30" i="3" s="1"/>
  <c r="F29" i="3"/>
  <c r="H29" i="3" s="1"/>
  <c r="F27" i="3"/>
  <c r="H27" i="3" s="1"/>
  <c r="F26" i="3"/>
  <c r="H26" i="3" s="1"/>
  <c r="F24" i="3"/>
  <c r="H24" i="3" s="1"/>
  <c r="F17" i="3"/>
  <c r="H17" i="3" s="1"/>
  <c r="F16" i="3"/>
  <c r="H16" i="3" s="1"/>
  <c r="F15" i="3"/>
  <c r="H15" i="3" s="1"/>
  <c r="F12" i="3"/>
  <c r="H12" i="3" s="1"/>
  <c r="F13" i="3"/>
  <c r="H13" i="3" s="1"/>
  <c r="F11" i="3"/>
  <c r="H11" i="3" s="1"/>
  <c r="F9" i="3"/>
  <c r="H9" i="3" s="1"/>
  <c r="F8" i="3"/>
  <c r="H8" i="3" s="1"/>
  <c r="F10" i="3"/>
  <c r="H10" i="3" s="1"/>
  <c r="F16" i="1"/>
  <c r="H16" i="1" s="1"/>
  <c r="F70" i="1" l="1"/>
  <c r="H70" i="1" s="1"/>
  <c r="F66" i="1"/>
  <c r="H66" i="1" s="1"/>
  <c r="F45" i="1"/>
  <c r="H45" i="1" s="1"/>
  <c r="F23" i="1"/>
  <c r="H23" i="1" s="1"/>
  <c r="D29" i="4" l="1"/>
  <c r="H72" i="1"/>
  <c r="F68" i="1"/>
  <c r="H68" i="1" s="1"/>
  <c r="F65" i="1"/>
  <c r="H65" i="1" s="1"/>
  <c r="H62" i="1"/>
  <c r="H59" i="1"/>
  <c r="F56" i="1"/>
  <c r="H56" i="1" s="1"/>
  <c r="F53" i="1"/>
  <c r="H53" i="1" s="1"/>
  <c r="F47" i="1"/>
  <c r="H47" i="1" s="1"/>
  <c r="F44" i="1"/>
  <c r="H44" i="1" s="1"/>
  <c r="E74" i="1"/>
  <c r="D74" i="1"/>
  <c r="F34" i="1"/>
  <c r="H34" i="1" s="1"/>
  <c r="F31" i="1"/>
  <c r="H31" i="1" s="1"/>
  <c r="F28" i="1"/>
  <c r="H28" i="1" s="1"/>
  <c r="H18" i="1"/>
  <c r="F25" i="1"/>
  <c r="H25" i="1" s="1"/>
  <c r="F22" i="1"/>
  <c r="H22" i="1" s="1"/>
  <c r="F18" i="1"/>
  <c r="F12" i="1"/>
  <c r="H12" i="1" s="1"/>
  <c r="F74" i="1" l="1"/>
  <c r="H74" i="1"/>
</calcChain>
</file>

<file path=xl/sharedStrings.xml><?xml version="1.0" encoding="utf-8"?>
<sst xmlns="http://schemas.openxmlformats.org/spreadsheetml/2006/main" count="288" uniqueCount="221">
  <si>
    <t xml:space="preserve">Propozycja podziału środków </t>
  </si>
  <si>
    <t>w PLN</t>
  </si>
  <si>
    <t>Propozycja Komisji dot. podziału środków</t>
  </si>
  <si>
    <t xml:space="preserve">Wartość </t>
  </si>
  <si>
    <t>Lp.</t>
  </si>
  <si>
    <t xml:space="preserve">Stowarzyszenie </t>
  </si>
  <si>
    <t>Zakres rzeczowy</t>
  </si>
  <si>
    <t>wniosku</t>
  </si>
  <si>
    <t>Wartość</t>
  </si>
  <si>
    <t>Środki</t>
  </si>
  <si>
    <t>%</t>
  </si>
  <si>
    <t>Uwagi</t>
  </si>
  <si>
    <t>budżetowe</t>
  </si>
  <si>
    <t>dofinans.</t>
  </si>
  <si>
    <t>stow.</t>
  </si>
  <si>
    <t>punktów</t>
  </si>
  <si>
    <t>Rok  2019</t>
  </si>
  <si>
    <t>Stowarzyszenie wodociągu Przeworska</t>
  </si>
  <si>
    <t>os. Przemysława 23/19</t>
  </si>
  <si>
    <t>wodociąg - 30 mb</t>
  </si>
  <si>
    <t>Stowarzyszenie na rzecz budowy sieci wodociągowej,gazowej, elektrycznej przy ul. Głuszyna 51 w Poznaniu                                                       61-058 Ponań ul. Warpińska 1</t>
  </si>
  <si>
    <t>ul. Gluszyna</t>
  </si>
  <si>
    <t>wodociąg - 100 mb</t>
  </si>
  <si>
    <t xml:space="preserve">Stowarzyszenie wod-kan Kwiatkowskiego   61-454 poznań ul. Jaworowa 80/7                                              </t>
  </si>
  <si>
    <t xml:space="preserve">ul. Kwiatkowskiego </t>
  </si>
  <si>
    <t>wodociąg - 40 mb</t>
  </si>
  <si>
    <t>kanalizacja - 35 mb</t>
  </si>
  <si>
    <t>nawierzchnia - 120 m2</t>
  </si>
  <si>
    <t>Stowarzyszenie zwykłe KRZYZANKA</t>
  </si>
  <si>
    <t xml:space="preserve">ul. Kantaka 10 </t>
  </si>
  <si>
    <t>61-812 Ponań</t>
  </si>
  <si>
    <t>wodociąg -123,3</t>
  </si>
  <si>
    <t>ul. Łagowska</t>
  </si>
  <si>
    <t>wodociąg -58,4</t>
  </si>
  <si>
    <t>ul.Z.Zaleskiego</t>
  </si>
  <si>
    <t>ul. G. Konatkowskiej</t>
  </si>
  <si>
    <t>nawierzchnia - 1525m2 chodnik - 900 m2</t>
  </si>
  <si>
    <t>ul. Kotowo</t>
  </si>
  <si>
    <t>Woda dla Kotowa                                              ul. Zwrotnicza 11 61-482 Poznań</t>
  </si>
  <si>
    <t>wodociąg - 140 mb</t>
  </si>
  <si>
    <t>Stowarzyszenie na rzecz budowy Infrastruktury  ul. Opoczyńskiej i bocznej w Poznaniu.   61-058 Poznań ul. Kormorana 17</t>
  </si>
  <si>
    <t xml:space="preserve">wodociąg - 88,5 mb </t>
  </si>
  <si>
    <t>ul. Opoczyńska i droga boczna od ul. Opoczynskiej</t>
  </si>
  <si>
    <t>ul. Glebowa 10A</t>
  </si>
  <si>
    <t xml:space="preserve">Stowarzyszenie"Media- Glebowa 10/10A" </t>
  </si>
  <si>
    <t>61-312 Poznań ul. Glebowa 10A</t>
  </si>
  <si>
    <t>wodociąg -166 mb</t>
  </si>
  <si>
    <t>Stowarzyszenie zwykłe Mleczowa 2011</t>
  </si>
  <si>
    <t>61-690 Poznań ul. Czekoladowa 1</t>
  </si>
  <si>
    <t>ul. Czekoladowa, Karmelowa, boczna od  Mleczowej, Cynamonowa, Waniliowa</t>
  </si>
  <si>
    <t>nawierzchnia - 1183 mb</t>
  </si>
  <si>
    <t>oświetlenie - 25 szt</t>
  </si>
  <si>
    <t>Stowarzyszenie na rzecz budowy ulic Z. Zalewskiego i G. Konatkowskiej w Poznaniu                                                               60-465 Poznań ul.Zaleskiego 31</t>
  </si>
  <si>
    <t xml:space="preserve">Stowarzyszenie na rzecz budowy Infrastruktury  ul. Hezjoda                            </t>
  </si>
  <si>
    <t>60-204 Poznań ul. R.Dmowskiego 62/44</t>
  </si>
  <si>
    <t>ul. Eurypidesa, Dworzeckiego, Olgi Sławskiej - Lipczyńskiej</t>
  </si>
  <si>
    <t>wodociąg -120 mb</t>
  </si>
  <si>
    <t xml:space="preserve">kanalizacja - 132 mb </t>
  </si>
  <si>
    <t>Stowarzyszenie na rzecz budowy wodociągu prz u. Jaśkowiaka w Poznaniu</t>
  </si>
  <si>
    <t>61-860 Poznań ul. F. Jaśkowiaka 71a</t>
  </si>
  <si>
    <t xml:space="preserve">ul. F. Jaśkowiaka </t>
  </si>
  <si>
    <t xml:space="preserve">wodociąg - 70 mb </t>
  </si>
  <si>
    <t>Stowarzyszenie na rzecz budowy wodociąguw ulicy Łysogórskiej w  Poznaniu</t>
  </si>
  <si>
    <t>61-355 Poznań ul. Łysogórska 36B</t>
  </si>
  <si>
    <t xml:space="preserve">ul. Łysogórska </t>
  </si>
  <si>
    <t>wodociąg - 36 mb</t>
  </si>
  <si>
    <t>Stowarzyszenie na rzeca budowy infrastruktury w Poznaniu</t>
  </si>
  <si>
    <t>61-415 Poznań ul.Kotarbińskiego 2</t>
  </si>
  <si>
    <t xml:space="preserve">ul. Kotarbińskiego </t>
  </si>
  <si>
    <t>nawierzchnia - 130m2</t>
  </si>
  <si>
    <t>chodnik - 100m2</t>
  </si>
  <si>
    <t>Stowarzyszenie na rzecz budowy przy ul. Huby Moraskie</t>
  </si>
  <si>
    <t>61 - 606 Poznań ul. Drewsa2/71</t>
  </si>
  <si>
    <t>ul. Huby Moraskie</t>
  </si>
  <si>
    <t>wodociąg - 335,9 mb</t>
  </si>
  <si>
    <t xml:space="preserve">Stowarzyszenie Wodociąg Morasko-Huby </t>
  </si>
  <si>
    <t>61-680 Poznań ul.Huby Moraskie 6b</t>
  </si>
  <si>
    <t>wodociąg - 749 mb</t>
  </si>
  <si>
    <t xml:space="preserve">Stowarzyszenie Wodociąg Morasko-Szklarniowa </t>
  </si>
  <si>
    <t xml:space="preserve">61-680 Poznań ul. Huby Moraskie 6b </t>
  </si>
  <si>
    <t>ul. boczne od ul. Morasko i Huby Moraskie</t>
  </si>
  <si>
    <t>ul. boczne od ul. Szklarniowej</t>
  </si>
  <si>
    <t xml:space="preserve">wodociąg - 158 mb </t>
  </si>
  <si>
    <t>Stowarzyszenie na rzecz budowy infrastruktury ulicy Masztowej w Poznaniu</t>
  </si>
  <si>
    <t>61-345 Poznań ul.Masztowa 1a</t>
  </si>
  <si>
    <t xml:space="preserve">UL. Masztowa i jej przedłużenie </t>
  </si>
  <si>
    <t>wodociąg - 175 mb</t>
  </si>
  <si>
    <t>kanalizacja - 107,5 mb</t>
  </si>
  <si>
    <t>Stowaryszenie na rzecz budowy ulicy Przepiórczej w Poznaniu ul Palacza 104</t>
  </si>
  <si>
    <t>60-162 Poznań ul. Przepiórcza 11/2</t>
  </si>
  <si>
    <t>ul. Przepiórcza</t>
  </si>
  <si>
    <t>nawierzchnia -625 m2</t>
  </si>
  <si>
    <t>oświetlenie -191 mb 4 pkt</t>
  </si>
  <si>
    <t>Stowarzyszenie Zwykła RADOSNA Budowa Infrastruktury</t>
  </si>
  <si>
    <t>61-251 Poznań os. Orła Białego 98/19</t>
  </si>
  <si>
    <t>ul. Popularna</t>
  </si>
  <si>
    <t>nawierzchnia -2107 m2</t>
  </si>
  <si>
    <t>chodnik - 324 m2</t>
  </si>
  <si>
    <t xml:space="preserve">Wniosek niekompletny </t>
  </si>
  <si>
    <t>Brak możliwości potwierdzenia złożonego wniosku ze stanem faktycznym</t>
  </si>
  <si>
    <t>Nieuregulowany stan prawny terenów pod drogi publiczne</t>
  </si>
  <si>
    <t xml:space="preserve"> </t>
  </si>
  <si>
    <t>Wniosek niekompletny</t>
  </si>
  <si>
    <t>Deweloper brak wydzielonych dróg</t>
  </si>
  <si>
    <t>ul. Kociewska</t>
  </si>
  <si>
    <t>kanalizacja - 80.,5 mb</t>
  </si>
  <si>
    <t>z odwodnieniem</t>
  </si>
  <si>
    <t>Zminiejszono wielkość kwoty w stosunku do wniosku</t>
  </si>
  <si>
    <t>ul. Przeworska</t>
  </si>
  <si>
    <t xml:space="preserve">Suma </t>
  </si>
  <si>
    <t>61-064 Poznań</t>
  </si>
  <si>
    <t>stowarzyszenia</t>
  </si>
  <si>
    <t>Propozycja stowarzyszenia</t>
  </si>
  <si>
    <t>Stowarzyszenie wodociągu Przeworska os. Przemysława 23/19 61-064 Poznań</t>
  </si>
  <si>
    <t>1.</t>
  </si>
  <si>
    <t>2.</t>
  </si>
  <si>
    <r>
      <t xml:space="preserve">ul. Głuszyna 
</t>
    </r>
    <r>
      <rPr>
        <sz val="10"/>
        <color theme="1"/>
        <rFont val="Arial"/>
        <family val="2"/>
        <charset val="238"/>
      </rPr>
      <t>wodociąg 100 mb</t>
    </r>
  </si>
  <si>
    <t xml:space="preserve">Wartość 
wniosku </t>
  </si>
  <si>
    <t>Wartość 
wniosku 
stowarzyszenia</t>
  </si>
  <si>
    <t>Środki 
budżetowe</t>
  </si>
  <si>
    <t>% dofinans.</t>
  </si>
  <si>
    <t>Środki stow.</t>
  </si>
  <si>
    <t>Suma 
punktów</t>
  </si>
  <si>
    <t>3.</t>
  </si>
  <si>
    <t>4.</t>
  </si>
  <si>
    <t>5.</t>
  </si>
  <si>
    <t>-</t>
  </si>
  <si>
    <t>6.</t>
  </si>
  <si>
    <t>Stowarzyszenie zwykłe KRZYZANKA 
ul. Kantaka 10 61-812 Poznań</t>
  </si>
  <si>
    <t>7.</t>
  </si>
  <si>
    <t>Woda dla Kotowa
ul. Zwrotnicza 11 61-482 Poznań</t>
  </si>
  <si>
    <t>8.</t>
  </si>
  <si>
    <r>
      <rPr>
        <b/>
        <sz val="10"/>
        <color theme="1"/>
        <rFont val="Arial"/>
        <family val="2"/>
        <charset val="238"/>
      </rPr>
      <t xml:space="preserve">ul. Opoczyńska 
i droga boczna </t>
    </r>
    <r>
      <rPr>
        <sz val="10"/>
        <color theme="1"/>
        <rFont val="Arial"/>
        <family val="2"/>
        <charset val="238"/>
      </rPr>
      <t xml:space="preserve">
wodociąg - 88,5 mb </t>
    </r>
  </si>
  <si>
    <t>9.</t>
  </si>
  <si>
    <r>
      <rPr>
        <b/>
        <sz val="10"/>
        <color theme="1"/>
        <rFont val="Arial"/>
        <family val="2"/>
        <charset val="238"/>
      </rPr>
      <t>ul. Glebowa 10A</t>
    </r>
    <r>
      <rPr>
        <sz val="10"/>
        <color theme="1"/>
        <rFont val="Arial"/>
        <family val="2"/>
        <charset val="238"/>
      </rPr>
      <t xml:space="preserve">
wodociąg -166 mb</t>
    </r>
  </si>
  <si>
    <t>Niemożność potwierdzenia złożonego wniosku ze stanem faktycznym</t>
  </si>
  <si>
    <t xml:space="preserve">10. </t>
  </si>
  <si>
    <t>11.</t>
  </si>
  <si>
    <t xml:space="preserve">Stowarzyszenie na rzecz budowy Infrastruktury ul. Hezjoda 
ul. R. Dmowskiego 62/44 
60-204 Poznań 
</t>
  </si>
  <si>
    <t xml:space="preserve">Stowarzyszenie zwykłe Mleczowa 2011
ul. Czekoladowa 1 61-690 Poznań </t>
  </si>
  <si>
    <t xml:space="preserve">Stowarzyszenie "Media- Glebowa 10/10A" 
ul. Glebowa 10A 61-312 Poznań </t>
  </si>
  <si>
    <t xml:space="preserve">Stowarzyszenie na rzecz budowy 
Infrastruktury ul. Opoczyńskiej
i bocznej w Poznaniu 
ul. Kormorana 17 61-058 Poznań </t>
  </si>
  <si>
    <t>Stowarzyszenie na rzecz budowy ulic 
Z. Zalewskiego i G. Konatkowskiej 
w Poznaniu 
u. Zaleskiego 31 60-465 Poznań</t>
  </si>
  <si>
    <t>Stowarzyszenie wod-kan 
Kwiatkowskiego  
ul. Jaworowa 80/7 61-454 Poznań</t>
  </si>
  <si>
    <t>Stowarzyszenie na rzecz budowy sieci wodociągowej,gazowej, elektrycznej 
przy ul. Głuszyna 51 w Poznaniu                                                        ul. Warpińska 1 61-058 Poznań</t>
  </si>
  <si>
    <r>
      <rPr>
        <b/>
        <sz val="10"/>
        <color theme="1"/>
        <rFont val="Arial"/>
        <family val="2"/>
        <charset val="238"/>
      </rPr>
      <t>ul. Eurypidesa, Dworzeckiego, 
Olgi Sławskiej - Lipczyńskie</t>
    </r>
    <r>
      <rPr>
        <b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wodociąg -120 mb
kanalizacja - 132 mb </t>
    </r>
  </si>
  <si>
    <r>
      <t xml:space="preserve">ul. Przeworska 
</t>
    </r>
    <r>
      <rPr>
        <sz val="10"/>
        <color indexed="8"/>
        <rFont val="Arial"/>
        <family val="2"/>
        <charset val="238"/>
      </rPr>
      <t>wodociąg - 30 mb</t>
    </r>
  </si>
  <si>
    <r>
      <rPr>
        <b/>
        <sz val="10"/>
        <color indexed="8"/>
        <rFont val="Arial"/>
        <family val="2"/>
        <charset val="238"/>
      </rPr>
      <t>ul. Kwiatkowskiego</t>
    </r>
    <r>
      <rPr>
        <sz val="10"/>
        <color indexed="8"/>
        <rFont val="Arial"/>
        <family val="2"/>
        <charset val="238"/>
      </rPr>
      <t xml:space="preserve"> 
wodociąg - 40 mb
kanalizacja - 35 mb nawierzchnia - 120 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</t>
    </r>
  </si>
  <si>
    <r>
      <rPr>
        <b/>
        <sz val="10"/>
        <color theme="1"/>
        <rFont val="Arial"/>
        <family val="2"/>
        <charset val="238"/>
      </rPr>
      <t xml:space="preserve">ul. Kociewska 
</t>
    </r>
    <r>
      <rPr>
        <sz val="10"/>
        <color theme="1"/>
        <rFont val="Arial"/>
        <family val="2"/>
        <charset val="238"/>
      </rPr>
      <t>wodociąg -123,3 mb
kanalizacja - 80,5 mb</t>
    </r>
  </si>
  <si>
    <t>12.</t>
  </si>
  <si>
    <t>Stowarzyszenie na rzecz budowy 
wodociągu prz u. Jaśkowiaka w Poznaniu 
ul. F. Jaśkowiaka 71a 61-860 Poznań</t>
  </si>
  <si>
    <t>13.</t>
  </si>
  <si>
    <t>Stowarzyszenie na rzecz budowy 
wodociągu w ulicy Łysogórskiej 
w Poznaniu 
ul. Łysogórska 36B 61-355 Poznań</t>
  </si>
  <si>
    <r>
      <rPr>
        <b/>
        <sz val="10"/>
        <color theme="1"/>
        <rFont val="Arial"/>
        <family val="2"/>
        <charset val="238"/>
      </rPr>
      <t xml:space="preserve">ul. Łysogórska </t>
    </r>
    <r>
      <rPr>
        <sz val="10"/>
        <color theme="1"/>
        <rFont val="Arial"/>
        <family val="2"/>
        <charset val="238"/>
      </rPr>
      <t xml:space="preserve">
wodociąg- 70 mb</t>
    </r>
  </si>
  <si>
    <t>Zmniejszono wielkość kwoty w stosunku do wniosku</t>
  </si>
  <si>
    <t>14.</t>
  </si>
  <si>
    <r>
      <t xml:space="preserve">ul. Kotarbińskiego 
</t>
    </r>
    <r>
      <rPr>
        <sz val="10"/>
        <color theme="1"/>
        <rFont val="Arial"/>
        <family val="2"/>
        <charset val="238"/>
      </rPr>
      <t>nawierzchnia- 130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
chodnik- 100m</t>
    </r>
    <r>
      <rPr>
        <vertAlign val="superscript"/>
        <sz val="10"/>
        <color theme="1"/>
        <rFont val="Arial"/>
        <family val="2"/>
        <charset val="238"/>
      </rPr>
      <t>2</t>
    </r>
    <r>
      <rPr>
        <b/>
        <vertAlign val="superscript"/>
        <sz val="10"/>
        <color theme="1"/>
        <rFont val="Arial"/>
        <family val="2"/>
        <charset val="238"/>
      </rPr>
      <t xml:space="preserve">
</t>
    </r>
  </si>
  <si>
    <t xml:space="preserve">15. </t>
  </si>
  <si>
    <t>Stowarzyszenie na rzecz budowy 
infrastruktury w Poznaniu
ul. Kotarbińskiego 2 61-415 Poznań</t>
  </si>
  <si>
    <t>Stowarzyszenie na rzecz budowy
przy ul. Huby Moraskie
ul. Drewsa 2/71 61-680 Poznań</t>
  </si>
  <si>
    <t>16.</t>
  </si>
  <si>
    <t>Stowarzyszenie Wodociąg Morasko-Huby 
ul. Huby Moraskie 6b 61-680 Poznań</t>
  </si>
  <si>
    <t xml:space="preserve">17. </t>
  </si>
  <si>
    <t>Stowarzyszenie Wodociąg 
Morasko-Szklarniowa 
ul. Huby Moraskie 6b 61-680 Poznań</t>
  </si>
  <si>
    <t>Deweloper, 
brak wydzielonych drog</t>
  </si>
  <si>
    <t xml:space="preserve">18. </t>
  </si>
  <si>
    <t>Stowarzyszenie na rzecz budowy infrastruktury ulicy Masztowej w Poznaniu
ul. Masztowa 1a61-345 Poznań</t>
  </si>
  <si>
    <t xml:space="preserve">19. </t>
  </si>
  <si>
    <t>Stowarzyszenie na rzecz budowy ulicy 
Przepiórczej w Poznaniu ul. Palacza 104
ul. Przepiórcza 11/2</t>
  </si>
  <si>
    <t xml:space="preserve">20. </t>
  </si>
  <si>
    <t>Stowarzyszenie Zwykłe Radosna 
Budowa Infrastruktury
os. Orła Białego 98/19 61-251 Poznań</t>
  </si>
  <si>
    <r>
      <rPr>
        <b/>
        <sz val="10"/>
        <color theme="1"/>
        <rFont val="Arial"/>
        <family val="2"/>
        <charset val="238"/>
      </rPr>
      <t xml:space="preserve">ul. Łagowska
</t>
    </r>
    <r>
      <rPr>
        <sz val="10"/>
        <color theme="1"/>
        <rFont val="Arial"/>
        <family val="2"/>
        <charset val="238"/>
      </rPr>
      <t xml:space="preserve">wodociąg- 58,4 mb
</t>
    </r>
  </si>
  <si>
    <r>
      <rPr>
        <b/>
        <sz val="10"/>
        <color theme="1"/>
        <rFont val="Arial"/>
        <family val="2"/>
        <charset val="238"/>
      </rPr>
      <t xml:space="preserve">ul. Kotowo </t>
    </r>
    <r>
      <rPr>
        <sz val="10"/>
        <color theme="1"/>
        <rFont val="Arial"/>
        <family val="2"/>
        <charset val="238"/>
      </rPr>
      <t xml:space="preserve">
wodociąg - 140 mb</t>
    </r>
  </si>
  <si>
    <r>
      <rPr>
        <b/>
        <sz val="10"/>
        <color theme="1"/>
        <rFont val="Arial"/>
        <family val="2"/>
        <charset val="238"/>
      </rPr>
      <t xml:space="preserve">ul. Z. Zaleskiego
ul. G. Konatkowskiej </t>
    </r>
    <r>
      <rPr>
        <sz val="10"/>
        <color theme="1"/>
        <rFont val="Arial"/>
        <family val="2"/>
        <charset val="238"/>
      </rPr>
      <t xml:space="preserve">
nawierzchnia- 1 525 m</t>
    </r>
    <r>
      <rPr>
        <vertAlign val="superscript"/>
        <sz val="10"/>
        <color theme="1"/>
        <rFont val="Arial"/>
        <family val="2"/>
        <charset val="238"/>
      </rPr>
      <t xml:space="preserve">2
</t>
    </r>
    <r>
      <rPr>
        <sz val="10"/>
        <color theme="1"/>
        <rFont val="Arial"/>
        <family val="2"/>
        <charset val="238"/>
      </rPr>
      <t>chodnik - 900 m</t>
    </r>
    <r>
      <rPr>
        <vertAlign val="superscript"/>
        <sz val="10"/>
        <color theme="1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</si>
  <si>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ul. F. Jaśkowiaka </t>
    </r>
    <r>
      <rPr>
        <sz val="10"/>
        <color theme="1"/>
        <rFont val="Arial"/>
        <family val="2"/>
        <charset val="238"/>
      </rPr>
      <t xml:space="preserve">
wodociąg - 70 mb</t>
    </r>
  </si>
  <si>
    <r>
      <rPr>
        <b/>
        <sz val="10"/>
        <color theme="1"/>
        <rFont val="Arial"/>
        <family val="2"/>
        <charset val="238"/>
      </rPr>
      <t>ul. Huby Moraskie</t>
    </r>
    <r>
      <rPr>
        <sz val="10"/>
        <color theme="1"/>
        <rFont val="Arial"/>
        <family val="2"/>
        <charset val="238"/>
      </rPr>
      <t xml:space="preserve">
wodociąg - 335,9 mb</t>
    </r>
  </si>
  <si>
    <r>
      <rPr>
        <b/>
        <sz val="10"/>
        <color theme="1"/>
        <rFont val="Arial"/>
        <family val="2"/>
        <charset val="238"/>
      </rPr>
      <t>ul. boczne od ul. Morasko 
i Huby Moraskie</t>
    </r>
    <r>
      <rPr>
        <sz val="10"/>
        <color theme="1"/>
        <rFont val="Arial"/>
        <family val="2"/>
        <charset val="238"/>
      </rPr>
      <t xml:space="preserve">
wodociąg - 749 mb</t>
    </r>
  </si>
  <si>
    <r>
      <t xml:space="preserve">ul. boczne od ul. Szklarniowej 
</t>
    </r>
    <r>
      <rPr>
        <sz val="10"/>
        <color theme="1"/>
        <rFont val="Arial"/>
        <family val="2"/>
        <charset val="238"/>
      </rPr>
      <t>wodociąg - 158 mb</t>
    </r>
  </si>
  <si>
    <r>
      <rPr>
        <b/>
        <sz val="10"/>
        <color theme="1"/>
        <rFont val="Arial"/>
        <family val="2"/>
        <charset val="238"/>
      </rPr>
      <t>ul. Masztowa 
oraz jej przedłużenie</t>
    </r>
    <r>
      <rPr>
        <sz val="10"/>
        <color theme="1"/>
        <rFont val="Arial"/>
        <family val="2"/>
        <charset val="238"/>
      </rPr>
      <t xml:space="preserve">
wodociąg - 175 mb
kanalizacja - 107,5 mb</t>
    </r>
  </si>
  <si>
    <r>
      <rPr>
        <b/>
        <sz val="10"/>
        <color theme="1"/>
        <rFont val="Arial"/>
        <family val="2"/>
        <charset val="238"/>
      </rPr>
      <t xml:space="preserve">ul. Popularna </t>
    </r>
    <r>
      <rPr>
        <sz val="10"/>
        <color theme="1"/>
        <rFont val="Arial"/>
        <family val="2"/>
        <charset val="238"/>
      </rPr>
      <t xml:space="preserve">
nawierzchnia- 2 107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
chodnik 324 m</t>
    </r>
    <r>
      <rPr>
        <vertAlign val="superscript"/>
        <sz val="10"/>
        <color theme="1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</si>
  <si>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>ul. Przepiórcza</t>
    </r>
    <r>
      <rPr>
        <sz val="10"/>
        <color theme="1"/>
        <rFont val="Arial"/>
        <family val="2"/>
        <charset val="238"/>
      </rPr>
      <t xml:space="preserve">
nawierzchnia wraz 
z odwodnieniem- 625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
oświetlenie- 4 lampy</t>
    </r>
  </si>
  <si>
    <r>
      <rPr>
        <b/>
        <sz val="10"/>
        <color theme="1"/>
        <rFont val="Arial"/>
        <family val="2"/>
        <charset val="238"/>
      </rPr>
      <t>boczne od ul. Mleczowej (Cynamonowa, Waniliowa, Karmelowa, Czekoladowa</t>
    </r>
    <r>
      <rPr>
        <sz val="10"/>
        <color theme="1"/>
        <rFont val="Arial"/>
        <family val="2"/>
        <charset val="238"/>
      </rPr>
      <t xml:space="preserve">)
nawierzchnia - 1 183 mb
oświetlenie - 25 lampy
</t>
    </r>
  </si>
  <si>
    <t>PLN</t>
  </si>
  <si>
    <t>Propozycja podziału środków</t>
  </si>
  <si>
    <t>Razem</t>
  </si>
  <si>
    <t>Dział 600 rozdział 60016</t>
  </si>
  <si>
    <t>Dział 900 rozdział 90001</t>
  </si>
  <si>
    <t>Dział 900 rozdział 90015</t>
  </si>
  <si>
    <t>nawierzchnia</t>
  </si>
  <si>
    <t>wodociagi i kanalizacja</t>
  </si>
  <si>
    <t>oświetlenie</t>
  </si>
  <si>
    <t>Wniosek kompletny</t>
  </si>
  <si>
    <t>Stowarzyszenie na rzecz budowy sieci wodociagowej 
i kanalizacyjnej w drodze bocznej od ulicy Brzoskwiniowej w Poznaniu 
ul. Porzeczkowa 6
61-306 Poznań</t>
  </si>
  <si>
    <r>
      <t xml:space="preserve">boczna od 
ul. Brzoskwiniowej
</t>
    </r>
    <r>
      <rPr>
        <sz val="10"/>
        <color indexed="8"/>
        <rFont val="Arial"/>
        <family val="2"/>
        <charset val="238"/>
      </rPr>
      <t>wodociąg - 60 mb
k. sanitarna - 60 mb</t>
    </r>
  </si>
  <si>
    <t xml:space="preserve">3. </t>
  </si>
  <si>
    <r>
      <t xml:space="preserve">boczna od 
ul. Porzeczkowej
</t>
    </r>
    <r>
      <rPr>
        <sz val="10"/>
        <color theme="1"/>
        <rFont val="Arial"/>
        <family val="2"/>
        <charset val="238"/>
      </rPr>
      <t>wodociąg - 87 mb
k. sanitarna - 87 mb</t>
    </r>
  </si>
  <si>
    <t>Stowarzyszenie pn. 
"WOD-KAN KWIATKOWSKIEGO"
ul. Jaworowa 80/7
61-454 Poznań</t>
  </si>
  <si>
    <t xml:space="preserve">4. </t>
  </si>
  <si>
    <t>Stowarzyszenie na rzecz budowy sieci kanalizacyjnej 
i wodociągowej w ulicy bocznej od ul. Skibowej 
w Poznaniu
os. Armii Krajowej 1/23 
61-373 Poznań</t>
  </si>
  <si>
    <r>
      <t xml:space="preserve">boczna od ul. Skibowej
</t>
    </r>
    <r>
      <rPr>
        <sz val="10"/>
        <color theme="1"/>
        <rFont val="Arial"/>
        <family val="2"/>
        <charset val="238"/>
      </rPr>
      <t>wodociąg - 85 mb
k. sanitarna - 85 mb</t>
    </r>
  </si>
  <si>
    <t>Stowarzyszenie na rzecz budowy ulicy Przepiórczej 
w Poznaniu 
ul.Przepiórcza 17/3
60-162 Poznań</t>
  </si>
  <si>
    <t xml:space="preserve">   </t>
  </si>
  <si>
    <r>
      <rPr>
        <b/>
        <sz val="10"/>
        <color theme="1"/>
        <rFont val="Arial"/>
        <family val="2"/>
        <charset val="238"/>
      </rPr>
      <t>ul. Przepiórcza</t>
    </r>
    <r>
      <rPr>
        <sz val="10"/>
        <color theme="1"/>
        <rFont val="Arial"/>
        <family val="2"/>
        <charset val="238"/>
      </rPr>
      <t xml:space="preserve">
oświetlenie uliczne - 
191 mb, 4 lampy</t>
    </r>
  </si>
  <si>
    <t xml:space="preserve">7. </t>
  </si>
  <si>
    <t xml:space="preserve">
Stowarzyszenie na rzecz budowy wodociągu w ulicy Łysogórskiej w Poznaniu
ul. Łysogórska 36 B
61-335 Poznań
</t>
  </si>
  <si>
    <t>Stowarzyszenie na rzecz budowy infrastruktury w ulicy bocznej od ul. Porzeczkowej
w Poznaniu
ul. Chartowo 27/41 
61-245 Poznań</t>
  </si>
  <si>
    <r>
      <rPr>
        <b/>
        <sz val="10"/>
        <rFont val="Arial"/>
        <family val="2"/>
        <charset val="238"/>
      </rPr>
      <t>ul. Kwiatkowskiego</t>
    </r>
    <r>
      <rPr>
        <sz val="10"/>
        <rFont val="Arial"/>
        <family val="2"/>
        <charset val="238"/>
      </rPr>
      <t xml:space="preserve">
wodociąg - 40 mb
k. sanitarna - 35 mb
odtworzenie nawierzchni asfaltowej
</t>
    </r>
  </si>
  <si>
    <t xml:space="preserve">Stowarzyszenie na rzecz budowy ulicy Józefa Rivolego 
w Poznaniu
ul. Józefa Rivolego 6 
60-465 Poznań
</t>
  </si>
  <si>
    <r>
      <rPr>
        <b/>
        <sz val="10"/>
        <color theme="1"/>
        <rFont val="Arial"/>
        <family val="2"/>
        <charset val="238"/>
      </rPr>
      <t xml:space="preserve">ul. Popularna </t>
    </r>
    <r>
      <rPr>
        <sz val="10"/>
        <color theme="1"/>
        <rFont val="Arial"/>
        <family val="2"/>
        <charset val="238"/>
      </rPr>
      <t xml:space="preserve">
nawierzchnia drogowa 
z chodnikiem - 
2581 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</si>
  <si>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ul. J. Rivolego 
</t>
    </r>
    <r>
      <rPr>
        <sz val="10"/>
        <rFont val="Arial"/>
        <family val="2"/>
        <charset val="238"/>
      </rPr>
      <t>nawierzchnia drogowa 
z chodnikiem - 
709,90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+109,40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+205,4 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rFont val="Arial"/>
        <family val="2"/>
        <charset val="238"/>
      </rPr>
      <t xml:space="preserve">
oświetlenie uliczne - 115,50 mb, 3 lampy</t>
    </r>
  </si>
  <si>
    <t>Dział
Rozdział</t>
  </si>
  <si>
    <t xml:space="preserve">Wniosek kompletny </t>
  </si>
  <si>
    <r>
      <rPr>
        <b/>
        <sz val="10"/>
        <color theme="1"/>
        <rFont val="Arial"/>
        <family val="2"/>
        <charset val="238"/>
      </rPr>
      <t>ul.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Opoczyńska i boczna</t>
    </r>
    <r>
      <rPr>
        <sz val="10"/>
        <color theme="1"/>
        <rFont val="Arial"/>
        <family val="2"/>
        <charset val="238"/>
      </rPr>
      <t xml:space="preserve"> od ul. Opoczyńskiej
wodociąg - 88,5 mb</t>
    </r>
  </si>
  <si>
    <t xml:space="preserve">Wniosek kompletny
</t>
  </si>
  <si>
    <r>
      <rPr>
        <b/>
        <sz val="10"/>
        <color theme="1"/>
        <rFont val="Arial"/>
        <family val="2"/>
        <charset val="238"/>
      </rPr>
      <t xml:space="preserve">
ul. Łysogórska</t>
    </r>
    <r>
      <rPr>
        <sz val="10"/>
        <color theme="1"/>
        <rFont val="Arial"/>
        <family val="2"/>
        <charset val="238"/>
      </rPr>
      <t xml:space="preserve">
wodociąg - 36 mb
</t>
    </r>
  </si>
  <si>
    <t>Stowarzyszenie na rzecz budowy infrastruktury ul. Opoczyńskiej 
i bocznej w Poznaniu 
ul. Kormorana 17 
61-058 Poznań</t>
  </si>
  <si>
    <t>Wykaz wniosków przeznaczonych do realizacji w roku 2020</t>
  </si>
  <si>
    <r>
      <t>Wniosek kompletny
- wizja w terenie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uniemożliwiona, ogrodzone</t>
    </r>
  </si>
  <si>
    <r>
      <t xml:space="preserve">Stowarzyszenie Zwykłe RADOSNA
Budowa Infrastruktury 
</t>
    </r>
    <r>
      <rPr>
        <sz val="10"/>
        <rFont val="Arial"/>
        <family val="2"/>
        <charset val="238"/>
      </rPr>
      <t xml:space="preserve">os. </t>
    </r>
    <r>
      <rPr>
        <sz val="10"/>
        <color theme="1"/>
        <rFont val="Arial"/>
        <family val="2"/>
        <charset val="238"/>
      </rPr>
      <t xml:space="preserve">Orła Białego 98/19
61-251 Poznań
</t>
    </r>
  </si>
  <si>
    <r>
      <t xml:space="preserve">Załącznik do </t>
    </r>
    <r>
      <rPr>
        <sz val="9"/>
        <rFont val="Arial"/>
        <family val="2"/>
        <charset val="238"/>
      </rPr>
      <t>zarządzenia</t>
    </r>
    <r>
      <rPr>
        <sz val="9"/>
        <color theme="1"/>
        <rFont val="Arial"/>
        <family val="2"/>
        <charset val="238"/>
      </rPr>
      <t xml:space="preserve"> Nr 61/2020/P </t>
    </r>
  </si>
  <si>
    <t>Prezydenta Miasta Poznania z dnia 29 stycznia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</si>
</sst>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,##0.00\ _z_ł"/>
    <numFmt numFmtId="166" formatCode="#,##0\ &quot;zł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12"/>
  </cellStyleXfs>
  <cellXfs count="35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165" fontId="2" fillId="0" borderId="0" xfId="0" applyNumberFormat="1" applyFont="1"/>
    <xf numFmtId="0" fontId="6" fillId="0" borderId="0" xfId="0" applyFont="1"/>
    <xf numFmtId="0" fontId="4" fillId="0" borderId="0" xfId="0" applyFont="1"/>
    <xf numFmtId="0" fontId="4" fillId="0" borderId="4" xfId="0" applyFont="1" applyFill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9" fillId="0" borderId="4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10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5" fontId="8" fillId="0" borderId="5" xfId="1" applyNumberFormat="1" applyFont="1" applyBorder="1" applyAlignment="1">
      <alignment horizontal="center"/>
    </xf>
    <xf numFmtId="165" fontId="11" fillId="0" borderId="5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164" fontId="10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10" fillId="0" borderId="7" xfId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8" fillId="0" borderId="7" xfId="1" applyNumberFormat="1" applyFont="1" applyBorder="1" applyAlignment="1">
      <alignment horizontal="center"/>
    </xf>
    <xf numFmtId="165" fontId="8" fillId="0" borderId="9" xfId="1" applyNumberFormat="1" applyFont="1" applyBorder="1" applyAlignment="1">
      <alignment horizontal="center"/>
    </xf>
    <xf numFmtId="165" fontId="11" fillId="0" borderId="9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4" fontId="10" fillId="0" borderId="9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11" fillId="0" borderId="9" xfId="1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3" fontId="8" fillId="0" borderId="4" xfId="1" applyNumberFormat="1" applyFont="1" applyBorder="1" applyAlignment="1">
      <alignment horizontal="center"/>
    </xf>
    <xf numFmtId="3" fontId="9" fillId="0" borderId="4" xfId="1" applyNumberFormat="1" applyFont="1" applyBorder="1" applyAlignment="1">
      <alignment horizontal="center"/>
    </xf>
    <xf numFmtId="3" fontId="8" fillId="0" borderId="5" xfId="1" applyNumberFormat="1" applyFont="1" applyBorder="1" applyAlignment="1">
      <alignment horizontal="center"/>
    </xf>
    <xf numFmtId="3" fontId="11" fillId="0" borderId="5" xfId="1" applyNumberFormat="1" applyFont="1" applyBorder="1" applyAlignment="1">
      <alignment horizontal="center"/>
    </xf>
    <xf numFmtId="3" fontId="9" fillId="0" borderId="5" xfId="1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3" fontId="9" fillId="0" borderId="7" xfId="1" applyNumberFormat="1" applyFont="1" applyBorder="1" applyAlignment="1">
      <alignment horizontal="center"/>
    </xf>
    <xf numFmtId="3" fontId="8" fillId="0" borderId="7" xfId="1" applyNumberFormat="1" applyFont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3" fontId="11" fillId="0" borderId="9" xfId="1" applyNumberFormat="1" applyFont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5" fontId="2" fillId="0" borderId="4" xfId="0" applyNumberFormat="1" applyFont="1" applyBorder="1"/>
    <xf numFmtId="165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0" fontId="5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/>
    </xf>
    <xf numFmtId="0" fontId="15" fillId="0" borderId="4" xfId="0" applyFont="1" applyBorder="1"/>
    <xf numFmtId="0" fontId="13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wrapText="1"/>
    </xf>
    <xf numFmtId="0" fontId="12" fillId="0" borderId="5" xfId="0" applyFont="1" applyBorder="1"/>
    <xf numFmtId="0" fontId="12" fillId="0" borderId="7" xfId="0" applyFont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>
      <alignment vertical="top"/>
    </xf>
    <xf numFmtId="0" fontId="14" fillId="0" borderId="9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3" fontId="8" fillId="0" borderId="0" xfId="1" applyNumberFormat="1" applyFont="1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/>
    </xf>
    <xf numFmtId="3" fontId="9" fillId="0" borderId="5" xfId="1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164" fontId="10" fillId="0" borderId="5" xfId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9" fontId="4" fillId="0" borderId="7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6" fontId="8" fillId="0" borderId="9" xfId="1" applyNumberFormat="1" applyFont="1" applyBorder="1" applyAlignment="1">
      <alignment horizontal="center" vertical="center"/>
    </xf>
    <xf numFmtId="166" fontId="11" fillId="0" borderId="9" xfId="1" applyNumberFormat="1" applyFont="1" applyBorder="1" applyAlignment="1">
      <alignment horizontal="center" vertical="center"/>
    </xf>
    <xf numFmtId="166" fontId="8" fillId="0" borderId="4" xfId="1" applyNumberFormat="1" applyFont="1" applyBorder="1" applyAlignment="1">
      <alignment horizontal="center" vertical="center"/>
    </xf>
    <xf numFmtId="166" fontId="9" fillId="0" borderId="4" xfId="1" applyNumberFormat="1" applyFont="1" applyBorder="1" applyAlignment="1">
      <alignment horizontal="center" vertical="center"/>
    </xf>
    <xf numFmtId="166" fontId="11" fillId="0" borderId="4" xfId="1" applyNumberFormat="1" applyFont="1" applyBorder="1" applyAlignment="1">
      <alignment horizontal="center" vertical="center"/>
    </xf>
    <xf numFmtId="166" fontId="9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left" wrapText="1"/>
    </xf>
    <xf numFmtId="166" fontId="8" fillId="0" borderId="7" xfId="1" applyNumberFormat="1" applyFont="1" applyBorder="1" applyAlignment="1">
      <alignment horizontal="center" vertical="center"/>
    </xf>
    <xf numFmtId="166" fontId="11" fillId="0" borderId="7" xfId="1" applyNumberFormat="1" applyFont="1" applyBorder="1" applyAlignment="1">
      <alignment horizontal="center" vertical="center"/>
    </xf>
    <xf numFmtId="166" fontId="9" fillId="0" borderId="7" xfId="1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/>
    </xf>
    <xf numFmtId="166" fontId="9" fillId="0" borderId="7" xfId="1" applyNumberFormat="1" applyFont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166" fontId="11" fillId="0" borderId="7" xfId="1" applyNumberFormat="1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166" fontId="8" fillId="0" borderId="4" xfId="1" applyNumberFormat="1" applyFont="1" applyBorder="1" applyAlignment="1">
      <alignment horizontal="center"/>
    </xf>
    <xf numFmtId="166" fontId="11" fillId="0" borderId="4" xfId="1" applyNumberFormat="1" applyFont="1" applyBorder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166" fontId="10" fillId="0" borderId="4" xfId="1" applyNumberFormat="1" applyFont="1" applyBorder="1" applyAlignment="1">
      <alignment horizontal="center"/>
    </xf>
    <xf numFmtId="3" fontId="5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3" fontId="2" fillId="0" borderId="0" xfId="0" applyNumberFormat="1" applyFont="1"/>
    <xf numFmtId="3" fontId="6" fillId="0" borderId="12" xfId="2" applyNumberFormat="1" applyFont="1"/>
    <xf numFmtId="0" fontId="6" fillId="0" borderId="0" xfId="0" applyFont="1" applyAlignment="1">
      <alignment horizontal="left"/>
    </xf>
    <xf numFmtId="0" fontId="15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21" fillId="0" borderId="15" xfId="0" applyFont="1" applyBorder="1" applyAlignment="1"/>
    <xf numFmtId="0" fontId="21" fillId="0" borderId="15" xfId="0" applyFont="1" applyBorder="1" applyAlignment="1">
      <alignment horizontal="center"/>
    </xf>
    <xf numFmtId="0" fontId="14" fillId="0" borderId="15" xfId="0" applyFont="1" applyBorder="1"/>
    <xf numFmtId="0" fontId="14" fillId="0" borderId="25" xfId="0" applyFont="1" applyBorder="1"/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 wrapText="1"/>
    </xf>
    <xf numFmtId="3" fontId="21" fillId="0" borderId="15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 wrapText="1"/>
    </xf>
    <xf numFmtId="9" fontId="4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top" wrapText="1"/>
    </xf>
    <xf numFmtId="0" fontId="14" fillId="0" borderId="14" xfId="0" applyFont="1" applyBorder="1" applyAlignment="1">
      <alignment vertical="center" wrapText="1"/>
    </xf>
    <xf numFmtId="9" fontId="4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23" fillId="0" borderId="32" xfId="0" applyFont="1" applyBorder="1" applyAlignment="1">
      <alignment vertical="center"/>
    </xf>
    <xf numFmtId="0" fontId="14" fillId="0" borderId="33" xfId="0" applyFont="1" applyBorder="1" applyAlignment="1">
      <alignment vertical="center" wrapText="1"/>
    </xf>
    <xf numFmtId="4" fontId="5" fillId="0" borderId="33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4" fillId="0" borderId="0" xfId="0" applyNumberFormat="1" applyFont="1" applyBorder="1" applyAlignment="1">
      <alignment vertical="center" wrapText="1"/>
    </xf>
    <xf numFmtId="4" fontId="10" fillId="0" borderId="15" xfId="1" applyNumberFormat="1" applyFont="1" applyBorder="1" applyAlignment="1">
      <alignment horizontal="center" vertical="center"/>
    </xf>
    <xf numFmtId="4" fontId="10" fillId="0" borderId="19" xfId="1" applyNumberFormat="1" applyFont="1" applyBorder="1" applyAlignment="1">
      <alignment horizontal="center" vertical="center"/>
    </xf>
    <xf numFmtId="4" fontId="8" fillId="0" borderId="33" xfId="1" applyNumberFormat="1" applyFont="1" applyBorder="1" applyAlignment="1">
      <alignment horizontal="center" vertical="center"/>
    </xf>
    <xf numFmtId="4" fontId="9" fillId="0" borderId="33" xfId="1" applyNumberFormat="1" applyFont="1" applyBorder="1" applyAlignment="1">
      <alignment horizontal="center" vertical="center"/>
    </xf>
    <xf numFmtId="4" fontId="8" fillId="0" borderId="15" xfId="1" applyNumberFormat="1" applyFont="1" applyBorder="1" applyAlignment="1">
      <alignment horizontal="center" vertical="center"/>
    </xf>
    <xf numFmtId="4" fontId="9" fillId="0" borderId="15" xfId="1" applyNumberFormat="1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 wrapText="1"/>
    </xf>
    <xf numFmtId="4" fontId="9" fillId="0" borderId="19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horizontal="center" vertical="center"/>
    </xf>
    <xf numFmtId="4" fontId="9" fillId="0" borderId="14" xfId="1" applyNumberFormat="1" applyFont="1" applyBorder="1" applyAlignment="1">
      <alignment horizontal="center" vertical="center"/>
    </xf>
    <xf numFmtId="4" fontId="10" fillId="0" borderId="33" xfId="1" applyNumberFormat="1" applyFont="1" applyBorder="1" applyAlignment="1">
      <alignment horizontal="center" vertical="center"/>
    </xf>
    <xf numFmtId="4" fontId="10" fillId="0" borderId="14" xfId="1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9" fillId="0" borderId="0" xfId="1" applyNumberFormat="1" applyFont="1" applyBorder="1" applyAlignment="1">
      <alignment horizontal="center" vertical="center"/>
    </xf>
    <xf numFmtId="2" fontId="0" fillId="0" borderId="0" xfId="0" applyNumberFormat="1"/>
    <xf numFmtId="0" fontId="14" fillId="0" borderId="22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9" fillId="0" borderId="0" xfId="1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4" fontId="5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4" fontId="5" fillId="0" borderId="0" xfId="0" applyNumberFormat="1" applyFont="1"/>
    <xf numFmtId="4" fontId="4" fillId="0" borderId="12" xfId="2" applyNumberFormat="1" applyFont="1"/>
    <xf numFmtId="4" fontId="5" fillId="0" borderId="15" xfId="0" applyNumberFormat="1" applyFont="1" applyBorder="1" applyAlignment="1">
      <alignment horizontal="center" vertical="center"/>
    </xf>
    <xf numFmtId="4" fontId="9" fillId="0" borderId="9" xfId="1" applyNumberFormat="1" applyFont="1" applyBorder="1" applyAlignment="1">
      <alignment horizontal="center" vertical="center"/>
    </xf>
    <xf numFmtId="4" fontId="8" fillId="0" borderId="19" xfId="1" applyNumberFormat="1" applyFont="1" applyBorder="1" applyAlignment="1">
      <alignment horizontal="center" vertical="center" wrapText="1"/>
    </xf>
    <xf numFmtId="4" fontId="9" fillId="0" borderId="7" xfId="1" applyNumberFormat="1" applyFont="1" applyBorder="1" applyAlignment="1">
      <alignment horizontal="center" vertical="center"/>
    </xf>
    <xf numFmtId="4" fontId="8" fillId="0" borderId="15" xfId="1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vertical="top" wrapText="1"/>
    </xf>
    <xf numFmtId="0" fontId="24" fillId="0" borderId="0" xfId="0" applyFont="1"/>
    <xf numFmtId="0" fontId="14" fillId="0" borderId="0" xfId="0" applyFont="1"/>
    <xf numFmtId="0" fontId="25" fillId="0" borderId="0" xfId="0" applyFont="1" applyAlignment="1"/>
    <xf numFmtId="0" fontId="25" fillId="0" borderId="0" xfId="0" applyFont="1" applyAlignment="1">
      <alignment horizontal="right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9" fontId="4" fillId="0" borderId="14" xfId="0" applyNumberFormat="1" applyFont="1" applyBorder="1" applyAlignment="1">
      <alignment horizontal="center" vertical="center"/>
    </xf>
    <xf numFmtId="9" fontId="4" fillId="0" borderId="1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vertical="top" wrapText="1"/>
    </xf>
    <xf numFmtId="0" fontId="14" fillId="0" borderId="9" xfId="0" applyFont="1" applyBorder="1" applyAlignment="1">
      <alignment vertical="top"/>
    </xf>
    <xf numFmtId="0" fontId="14" fillId="0" borderId="9" xfId="0" applyFont="1" applyBorder="1" applyAlignment="1">
      <alignment vertical="top" wrapText="1"/>
    </xf>
    <xf numFmtId="0" fontId="6" fillId="0" borderId="1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9" fontId="4" fillId="0" borderId="9" xfId="0" applyNumberFormat="1" applyFont="1" applyBorder="1" applyAlignment="1">
      <alignment horizontal="center" vertical="center"/>
    </xf>
    <xf numFmtId="166" fontId="8" fillId="0" borderId="4" xfId="1" applyNumberFormat="1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6" fontId="11" fillId="0" borderId="4" xfId="1" applyNumberFormat="1" applyFont="1" applyBorder="1" applyAlignment="1">
      <alignment horizontal="center"/>
    </xf>
    <xf numFmtId="166" fontId="11" fillId="0" borderId="5" xfId="1" applyNumberFormat="1" applyFont="1" applyBorder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166" fontId="9" fillId="0" borderId="5" xfId="1" applyNumberFormat="1" applyFont="1" applyBorder="1" applyAlignment="1">
      <alignment horizontal="center"/>
    </xf>
    <xf numFmtId="166" fontId="11" fillId="0" borderId="4" xfId="1" applyNumberFormat="1" applyFont="1" applyBorder="1" applyAlignment="1">
      <alignment horizontal="center" vertical="center"/>
    </xf>
    <xf numFmtId="166" fontId="11" fillId="0" borderId="7" xfId="1" applyNumberFormat="1" applyFont="1" applyBorder="1" applyAlignment="1">
      <alignment horizontal="center" vertical="center"/>
    </xf>
    <xf numFmtId="166" fontId="9" fillId="0" borderId="4" xfId="1" applyNumberFormat="1" applyFont="1" applyBorder="1" applyAlignment="1">
      <alignment horizontal="center" vertical="center"/>
    </xf>
    <xf numFmtId="166" fontId="9" fillId="0" borderId="7" xfId="1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/>
    </xf>
    <xf numFmtId="166" fontId="10" fillId="0" borderId="5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top" wrapText="1"/>
    </xf>
    <xf numFmtId="166" fontId="8" fillId="0" borderId="4" xfId="1" applyNumberFormat="1" applyFont="1" applyBorder="1" applyAlignment="1">
      <alignment horizontal="center" vertical="center"/>
    </xf>
    <xf numFmtId="166" fontId="8" fillId="0" borderId="5" xfId="1" applyNumberFormat="1" applyFont="1" applyBorder="1" applyAlignment="1">
      <alignment horizontal="center" vertical="center"/>
    </xf>
    <xf numFmtId="166" fontId="8" fillId="0" borderId="7" xfId="1" applyNumberFormat="1" applyFont="1" applyBorder="1" applyAlignment="1">
      <alignment horizontal="center" vertical="center"/>
    </xf>
    <xf numFmtId="166" fontId="11" fillId="0" borderId="5" xfId="1" applyNumberFormat="1" applyFont="1" applyBorder="1" applyAlignment="1">
      <alignment horizontal="center" vertical="center"/>
    </xf>
    <xf numFmtId="166" fontId="9" fillId="0" borderId="5" xfId="1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166" fontId="10" fillId="0" borderId="5" xfId="1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/>
    </xf>
  </cellXfs>
  <cellStyles count="3">
    <cellStyle name="Dziesiętny" xfId="1" builtinId="3"/>
    <cellStyle name="Normalny" xfId="0" builtinId="0"/>
    <cellStyle name="Styl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view="pageBreakPreview" zoomScaleNormal="100" zoomScaleSheetLayoutView="100" workbookViewId="0">
      <selection activeCell="I2" sqref="I2"/>
    </sheetView>
  </sheetViews>
  <sheetFormatPr defaultRowHeight="15" x14ac:dyDescent="0.25"/>
  <cols>
    <col min="1" max="1" width="3.7109375" customWidth="1"/>
    <col min="2" max="2" width="28.28515625" customWidth="1"/>
    <col min="3" max="3" width="23" customWidth="1"/>
    <col min="4" max="4" width="16.140625" customWidth="1"/>
    <col min="5" max="5" width="13.140625" customWidth="1"/>
    <col min="6" max="6" width="13" customWidth="1"/>
    <col min="7" max="7" width="13.140625" customWidth="1"/>
    <col min="8" max="8" width="14.28515625" customWidth="1"/>
    <col min="9" max="10" width="10.28515625" customWidth="1"/>
    <col min="11" max="11" width="21" customWidth="1"/>
  </cols>
  <sheetData>
    <row r="1" spans="1:11" ht="18" x14ac:dyDescent="0.25">
      <c r="A1" s="163"/>
      <c r="B1" s="133"/>
      <c r="C1" s="2"/>
      <c r="D1" s="246" t="s">
        <v>216</v>
      </c>
      <c r="E1" s="2"/>
      <c r="F1" s="1"/>
      <c r="G1" s="1"/>
      <c r="H1" s="1"/>
      <c r="I1" s="269" t="s">
        <v>219</v>
      </c>
      <c r="J1" s="269"/>
      <c r="K1" s="269"/>
    </row>
    <row r="2" spans="1:11" ht="18" x14ac:dyDescent="0.25">
      <c r="A2" s="163"/>
      <c r="B2" s="133"/>
      <c r="C2" s="2"/>
      <c r="D2" s="246"/>
      <c r="E2" s="2"/>
      <c r="F2" s="1"/>
      <c r="G2" s="247"/>
      <c r="H2" s="1"/>
      <c r="I2" s="248" t="s">
        <v>220</v>
      </c>
      <c r="J2" s="248"/>
      <c r="K2" s="248"/>
    </row>
    <row r="3" spans="1:11" ht="18" x14ac:dyDescent="0.25">
      <c r="A3" s="163"/>
      <c r="B3" s="133"/>
      <c r="C3" s="2"/>
      <c r="D3" s="246"/>
      <c r="E3" s="2"/>
      <c r="F3" s="1"/>
      <c r="G3" s="247"/>
      <c r="H3" s="1"/>
      <c r="I3" s="248"/>
      <c r="J3" s="248"/>
      <c r="K3" s="248"/>
    </row>
    <row r="4" spans="1:11" ht="15.75" thickBot="1" x14ac:dyDescent="0.3">
      <c r="A4" s="1"/>
      <c r="B4" s="88"/>
      <c r="C4" s="88"/>
      <c r="D4" s="88"/>
      <c r="E4" s="88"/>
      <c r="F4" s="1"/>
      <c r="G4" s="1"/>
      <c r="H4" s="1"/>
      <c r="I4" s="1"/>
      <c r="J4" s="1"/>
      <c r="K4" s="249" t="s">
        <v>182</v>
      </c>
    </row>
    <row r="5" spans="1:11" x14ac:dyDescent="0.25">
      <c r="A5" s="250" t="s">
        <v>112</v>
      </c>
      <c r="B5" s="251"/>
      <c r="C5" s="251"/>
      <c r="D5" s="167"/>
      <c r="E5" s="252" t="s">
        <v>183</v>
      </c>
      <c r="F5" s="253"/>
      <c r="G5" s="254"/>
      <c r="H5" s="168"/>
      <c r="I5" s="169"/>
      <c r="J5" s="224"/>
      <c r="K5" s="170"/>
    </row>
    <row r="6" spans="1:11" ht="39" customHeight="1" x14ac:dyDescent="0.25">
      <c r="A6" s="171" t="s">
        <v>4</v>
      </c>
      <c r="B6" s="164" t="s">
        <v>5</v>
      </c>
      <c r="C6" s="164" t="s">
        <v>6</v>
      </c>
      <c r="D6" s="158" t="s">
        <v>118</v>
      </c>
      <c r="E6" s="159" t="s">
        <v>117</v>
      </c>
      <c r="F6" s="159" t="s">
        <v>119</v>
      </c>
      <c r="G6" s="160" t="s">
        <v>120</v>
      </c>
      <c r="H6" s="160" t="s">
        <v>121</v>
      </c>
      <c r="I6" s="158" t="s">
        <v>122</v>
      </c>
      <c r="J6" s="225" t="s">
        <v>210</v>
      </c>
      <c r="K6" s="172" t="s">
        <v>11</v>
      </c>
    </row>
    <row r="7" spans="1:11" ht="15.75" thickBot="1" x14ac:dyDescent="0.3">
      <c r="A7" s="173">
        <v>1</v>
      </c>
      <c r="B7" s="165">
        <v>2</v>
      </c>
      <c r="C7" s="165">
        <v>3</v>
      </c>
      <c r="D7" s="165">
        <v>4</v>
      </c>
      <c r="E7" s="166">
        <v>5</v>
      </c>
      <c r="F7" s="166">
        <v>6</v>
      </c>
      <c r="G7" s="165">
        <v>7</v>
      </c>
      <c r="H7" s="165">
        <v>8</v>
      </c>
      <c r="I7" s="165">
        <v>9</v>
      </c>
      <c r="J7" s="226">
        <v>10</v>
      </c>
      <c r="K7" s="174">
        <v>11</v>
      </c>
    </row>
    <row r="8" spans="1:11" ht="53.25" customHeight="1" x14ac:dyDescent="0.25">
      <c r="A8" s="255" t="s">
        <v>114</v>
      </c>
      <c r="B8" s="257" t="s">
        <v>192</v>
      </c>
      <c r="C8" s="259" t="s">
        <v>193</v>
      </c>
      <c r="D8" s="240">
        <v>27427</v>
      </c>
      <c r="E8" s="240">
        <v>27427</v>
      </c>
      <c r="F8" s="241">
        <f>E8*G8</f>
        <v>20570.25</v>
      </c>
      <c r="G8" s="267">
        <v>0.75</v>
      </c>
      <c r="H8" s="209">
        <f>E8-F8</f>
        <v>6856.75</v>
      </c>
      <c r="I8" s="261">
        <v>16</v>
      </c>
      <c r="J8" s="261">
        <v>90001</v>
      </c>
      <c r="K8" s="263" t="s">
        <v>191</v>
      </c>
    </row>
    <row r="9" spans="1:11" ht="57" customHeight="1" thickBot="1" x14ac:dyDescent="0.3">
      <c r="A9" s="256"/>
      <c r="B9" s="258"/>
      <c r="C9" s="260"/>
      <c r="D9" s="242">
        <v>56861</v>
      </c>
      <c r="E9" s="242">
        <v>56861</v>
      </c>
      <c r="F9" s="243">
        <f>E9*G8</f>
        <v>42645.75</v>
      </c>
      <c r="G9" s="268"/>
      <c r="H9" s="210">
        <f>E9-F9</f>
        <v>14215.25</v>
      </c>
      <c r="I9" s="262"/>
      <c r="J9" s="262"/>
      <c r="K9" s="264"/>
    </row>
    <row r="10" spans="1:11" ht="45.75" customHeight="1" x14ac:dyDescent="0.25">
      <c r="A10" s="255" t="s">
        <v>115</v>
      </c>
      <c r="B10" s="257" t="s">
        <v>205</v>
      </c>
      <c r="C10" s="265" t="s">
        <v>195</v>
      </c>
      <c r="D10" s="244">
        <v>68946.44</v>
      </c>
      <c r="E10" s="244">
        <v>0</v>
      </c>
      <c r="F10" s="214">
        <f>E10*G10</f>
        <v>0</v>
      </c>
      <c r="G10" s="267">
        <v>0.75</v>
      </c>
      <c r="H10" s="209">
        <f t="shared" ref="H10:H15" si="0">E10-F10</f>
        <v>0</v>
      </c>
      <c r="I10" s="261">
        <v>17</v>
      </c>
      <c r="J10" s="261">
        <v>90001</v>
      </c>
      <c r="K10" s="263" t="s">
        <v>217</v>
      </c>
    </row>
    <row r="11" spans="1:11" ht="45" customHeight="1" thickBot="1" x14ac:dyDescent="0.3">
      <c r="A11" s="256"/>
      <c r="B11" s="258"/>
      <c r="C11" s="266"/>
      <c r="D11" s="242">
        <v>90179.03</v>
      </c>
      <c r="E11" s="242">
        <v>0</v>
      </c>
      <c r="F11" s="216">
        <f>E11*G10</f>
        <v>0</v>
      </c>
      <c r="G11" s="268"/>
      <c r="H11" s="210">
        <f t="shared" si="0"/>
        <v>0</v>
      </c>
      <c r="I11" s="262"/>
      <c r="J11" s="262"/>
      <c r="K11" s="264"/>
    </row>
    <row r="12" spans="1:11" ht="48" customHeight="1" x14ac:dyDescent="0.25">
      <c r="A12" s="280" t="s">
        <v>194</v>
      </c>
      <c r="B12" s="272" t="s">
        <v>196</v>
      </c>
      <c r="C12" s="282" t="s">
        <v>206</v>
      </c>
      <c r="D12" s="244">
        <v>71245.47</v>
      </c>
      <c r="E12" s="244">
        <v>71245.47</v>
      </c>
      <c r="F12" s="214">
        <f>E12*G12</f>
        <v>53434.102500000001</v>
      </c>
      <c r="G12" s="267">
        <v>0.75</v>
      </c>
      <c r="H12" s="209">
        <f t="shared" si="0"/>
        <v>17811.3675</v>
      </c>
      <c r="I12" s="261">
        <v>16</v>
      </c>
      <c r="J12" s="261">
        <v>90001</v>
      </c>
      <c r="K12" s="263" t="s">
        <v>191</v>
      </c>
    </row>
    <row r="13" spans="1:11" ht="54.75" customHeight="1" thickBot="1" x14ac:dyDescent="0.3">
      <c r="A13" s="281"/>
      <c r="B13" s="273"/>
      <c r="C13" s="283"/>
      <c r="D13" s="242">
        <v>88754.53</v>
      </c>
      <c r="E13" s="242">
        <v>88754.53</v>
      </c>
      <c r="F13" s="216">
        <f>E13*G12</f>
        <v>66565.897499999992</v>
      </c>
      <c r="G13" s="268"/>
      <c r="H13" s="210">
        <f t="shared" si="0"/>
        <v>22188.632500000007</v>
      </c>
      <c r="I13" s="262"/>
      <c r="J13" s="262"/>
      <c r="K13" s="264"/>
    </row>
    <row r="14" spans="1:11" ht="54.75" customHeight="1" x14ac:dyDescent="0.25">
      <c r="A14" s="270" t="s">
        <v>197</v>
      </c>
      <c r="B14" s="276" t="s">
        <v>198</v>
      </c>
      <c r="C14" s="265" t="s">
        <v>199</v>
      </c>
      <c r="D14" s="244">
        <v>55752.25</v>
      </c>
      <c r="E14" s="244">
        <v>55752.25</v>
      </c>
      <c r="F14" s="214">
        <f>E14*G14</f>
        <v>41814.1875</v>
      </c>
      <c r="G14" s="267">
        <v>0.75</v>
      </c>
      <c r="H14" s="209">
        <f t="shared" si="0"/>
        <v>13938.0625</v>
      </c>
      <c r="I14" s="278">
        <v>16</v>
      </c>
      <c r="J14" s="261">
        <v>90001</v>
      </c>
      <c r="K14" s="263" t="s">
        <v>191</v>
      </c>
    </row>
    <row r="15" spans="1:11" ht="55.5" customHeight="1" thickBot="1" x14ac:dyDescent="0.3">
      <c r="A15" s="271"/>
      <c r="B15" s="277"/>
      <c r="C15" s="266"/>
      <c r="D15" s="242">
        <v>124631.21</v>
      </c>
      <c r="E15" s="242">
        <v>124631.21</v>
      </c>
      <c r="F15" s="216">
        <f>E15*G14</f>
        <v>93473.407500000001</v>
      </c>
      <c r="G15" s="268"/>
      <c r="H15" s="210">
        <f t="shared" si="0"/>
        <v>31157.802500000005</v>
      </c>
      <c r="I15" s="279"/>
      <c r="J15" s="262"/>
      <c r="K15" s="264"/>
    </row>
    <row r="16" spans="1:11" ht="42" customHeight="1" x14ac:dyDescent="0.25">
      <c r="A16" s="176" t="s">
        <v>4</v>
      </c>
      <c r="B16" s="177" t="s">
        <v>5</v>
      </c>
      <c r="C16" s="177" t="s">
        <v>6</v>
      </c>
      <c r="D16" s="178" t="s">
        <v>118</v>
      </c>
      <c r="E16" s="179" t="s">
        <v>117</v>
      </c>
      <c r="F16" s="179" t="s">
        <v>119</v>
      </c>
      <c r="G16" s="180" t="s">
        <v>120</v>
      </c>
      <c r="H16" s="181" t="s">
        <v>121</v>
      </c>
      <c r="I16" s="182" t="s">
        <v>122</v>
      </c>
      <c r="J16" s="225" t="s">
        <v>210</v>
      </c>
      <c r="K16" s="183" t="s">
        <v>11</v>
      </c>
    </row>
    <row r="17" spans="1:11" ht="15.75" customHeight="1" thickBot="1" x14ac:dyDescent="0.3">
      <c r="A17" s="184">
        <v>1</v>
      </c>
      <c r="B17" s="175">
        <v>2</v>
      </c>
      <c r="C17" s="175">
        <v>3</v>
      </c>
      <c r="D17" s="185">
        <v>4</v>
      </c>
      <c r="E17" s="185">
        <v>5</v>
      </c>
      <c r="F17" s="185">
        <v>6</v>
      </c>
      <c r="G17" s="175">
        <v>7</v>
      </c>
      <c r="H17" s="185">
        <v>8</v>
      </c>
      <c r="I17" s="175">
        <v>9</v>
      </c>
      <c r="J17" s="226">
        <v>10</v>
      </c>
      <c r="K17" s="186">
        <v>10</v>
      </c>
    </row>
    <row r="18" spans="1:11" ht="78.75" customHeight="1" thickBot="1" x14ac:dyDescent="0.3">
      <c r="A18" s="187" t="s">
        <v>125</v>
      </c>
      <c r="B18" s="188" t="s">
        <v>200</v>
      </c>
      <c r="C18" s="188" t="s">
        <v>202</v>
      </c>
      <c r="D18" s="211">
        <v>96068</v>
      </c>
      <c r="E18" s="211">
        <v>96068</v>
      </c>
      <c r="F18" s="212">
        <f>E18*G18</f>
        <v>72051</v>
      </c>
      <c r="G18" s="189">
        <v>0.75</v>
      </c>
      <c r="H18" s="219">
        <f>E18-F18</f>
        <v>24017</v>
      </c>
      <c r="I18" s="190">
        <v>17</v>
      </c>
      <c r="J18" s="230">
        <v>90015</v>
      </c>
      <c r="K18" s="191" t="s">
        <v>191</v>
      </c>
    </row>
    <row r="19" spans="1:11" ht="57.75" customHeight="1" x14ac:dyDescent="0.25">
      <c r="A19" s="270" t="s">
        <v>127</v>
      </c>
      <c r="B19" s="272" t="s">
        <v>207</v>
      </c>
      <c r="C19" s="274" t="s">
        <v>209</v>
      </c>
      <c r="D19" s="213">
        <v>305892.09000000003</v>
      </c>
      <c r="E19" s="213">
        <v>305892.09000000003</v>
      </c>
      <c r="F19" s="214">
        <f>E19*G19</f>
        <v>229419.0675</v>
      </c>
      <c r="G19" s="267">
        <v>0.75</v>
      </c>
      <c r="H19" s="209">
        <f t="shared" ref="H19:H23" si="1">E19-F19</f>
        <v>76473.022500000021</v>
      </c>
      <c r="I19" s="261">
        <v>15</v>
      </c>
      <c r="J19" s="227">
        <v>60016</v>
      </c>
      <c r="K19" s="263" t="s">
        <v>191</v>
      </c>
    </row>
    <row r="20" spans="1:11" ht="66.75" customHeight="1" thickBot="1" x14ac:dyDescent="0.3">
      <c r="A20" s="271"/>
      <c r="B20" s="273"/>
      <c r="C20" s="275"/>
      <c r="D20" s="215">
        <v>37797.17</v>
      </c>
      <c r="E20" s="215">
        <v>37797.17</v>
      </c>
      <c r="F20" s="216">
        <f>E20*G19</f>
        <v>28347.877499999999</v>
      </c>
      <c r="G20" s="268"/>
      <c r="H20" s="210">
        <f t="shared" si="1"/>
        <v>9449.2924999999996</v>
      </c>
      <c r="I20" s="262"/>
      <c r="J20" s="228">
        <v>90015</v>
      </c>
      <c r="K20" s="264"/>
    </row>
    <row r="21" spans="1:11" ht="80.25" customHeight="1" thickBot="1" x14ac:dyDescent="0.3">
      <c r="A21" s="192" t="s">
        <v>203</v>
      </c>
      <c r="B21" s="193" t="s">
        <v>218</v>
      </c>
      <c r="C21" s="194" t="s">
        <v>208</v>
      </c>
      <c r="D21" s="217">
        <v>770000</v>
      </c>
      <c r="E21" s="217">
        <v>770000</v>
      </c>
      <c r="F21" s="218">
        <f>E21*G21</f>
        <v>577500</v>
      </c>
      <c r="G21" s="195">
        <v>0.75</v>
      </c>
      <c r="H21" s="220">
        <f t="shared" si="1"/>
        <v>192500</v>
      </c>
      <c r="I21" s="196">
        <v>16</v>
      </c>
      <c r="J21" s="229">
        <v>60016</v>
      </c>
      <c r="K21" s="197" t="s">
        <v>191</v>
      </c>
    </row>
    <row r="22" spans="1:11" ht="80.25" customHeight="1" thickBot="1" x14ac:dyDescent="0.3">
      <c r="A22" s="234" t="s">
        <v>131</v>
      </c>
      <c r="B22" s="194" t="s">
        <v>204</v>
      </c>
      <c r="C22" s="245" t="s">
        <v>214</v>
      </c>
      <c r="D22" s="235">
        <v>56832.65</v>
      </c>
      <c r="E22" s="235">
        <v>44000</v>
      </c>
      <c r="F22" s="218">
        <f>E22*G22</f>
        <v>33000</v>
      </c>
      <c r="G22" s="231">
        <v>0.75</v>
      </c>
      <c r="H22" s="220">
        <f t="shared" si="1"/>
        <v>11000</v>
      </c>
      <c r="I22" s="236">
        <v>16</v>
      </c>
      <c r="J22" s="229">
        <v>90001</v>
      </c>
      <c r="K22" s="237" t="s">
        <v>213</v>
      </c>
    </row>
    <row r="23" spans="1:11" ht="89.25" customHeight="1" thickBot="1" x14ac:dyDescent="0.3">
      <c r="A23" s="198" t="s">
        <v>133</v>
      </c>
      <c r="B23" s="199" t="s">
        <v>215</v>
      </c>
      <c r="C23" s="199" t="s">
        <v>212</v>
      </c>
      <c r="D23" s="200">
        <v>83200</v>
      </c>
      <c r="E23" s="200">
        <v>83200</v>
      </c>
      <c r="F23" s="212">
        <f>E23*G23</f>
        <v>62400</v>
      </c>
      <c r="G23" s="189">
        <v>0.75</v>
      </c>
      <c r="H23" s="219">
        <f t="shared" si="1"/>
        <v>20800</v>
      </c>
      <c r="I23" s="201">
        <v>17</v>
      </c>
      <c r="J23" s="190">
        <v>90001</v>
      </c>
      <c r="K23" s="202" t="s">
        <v>211</v>
      </c>
    </row>
    <row r="24" spans="1:11" ht="21" customHeight="1" x14ac:dyDescent="0.25">
      <c r="A24" s="203"/>
      <c r="B24" s="208"/>
      <c r="C24" s="208"/>
      <c r="D24" s="232">
        <f>SUM(D18:D23,D8:D15)</f>
        <v>1933586.8399999999</v>
      </c>
      <c r="E24" s="232">
        <f>SUM(E18:E23,E8:E15)</f>
        <v>1761628.72</v>
      </c>
      <c r="F24" s="233">
        <f>SUM(F18:F23,F8:F15)</f>
        <v>1321221.54</v>
      </c>
      <c r="G24" s="205"/>
      <c r="H24" s="206"/>
      <c r="I24" s="207"/>
      <c r="J24" s="207"/>
      <c r="K24" s="204"/>
    </row>
    <row r="25" spans="1:11" ht="9.75" customHeight="1" x14ac:dyDescent="0.25">
      <c r="A25" s="203"/>
      <c r="B25" s="208"/>
      <c r="C25" s="208"/>
      <c r="D25" s="221"/>
      <c r="E25" s="221"/>
      <c r="F25" s="222"/>
      <c r="G25" s="205"/>
      <c r="H25" s="206"/>
      <c r="I25" s="207"/>
      <c r="J25" s="207"/>
      <c r="K25" s="204"/>
    </row>
    <row r="26" spans="1:11" ht="19.5" customHeight="1" x14ac:dyDescent="0.25">
      <c r="B26" s="1" t="s">
        <v>185</v>
      </c>
      <c r="C26" s="161" t="s">
        <v>188</v>
      </c>
      <c r="D26" s="238">
        <f>SUM(F19,F21)</f>
        <v>806919.0675</v>
      </c>
      <c r="E26" s="223"/>
      <c r="F26" s="223"/>
    </row>
    <row r="27" spans="1:11" ht="18" customHeight="1" x14ac:dyDescent="0.25">
      <c r="B27" s="1" t="s">
        <v>186</v>
      </c>
      <c r="C27" s="161" t="s">
        <v>189</v>
      </c>
      <c r="D27" s="238">
        <f>SUM(F22:F23,F15,F14,F13,F12,F11,F10,F9,F8)</f>
        <v>413903.59499999997</v>
      </c>
      <c r="E27" s="223"/>
      <c r="F27" s="223"/>
    </row>
    <row r="28" spans="1:11" ht="15" customHeight="1" thickBot="1" x14ac:dyDescent="0.3">
      <c r="B28" s="1" t="s">
        <v>187</v>
      </c>
      <c r="C28" s="162" t="s">
        <v>190</v>
      </c>
      <c r="D28" s="239">
        <f>SUM(F20,F18)</f>
        <v>100398.8775</v>
      </c>
      <c r="E28" s="223"/>
      <c r="F28" s="223"/>
    </row>
    <row r="29" spans="1:11" ht="20.25" customHeight="1" x14ac:dyDescent="0.25">
      <c r="B29" s="1" t="s">
        <v>184</v>
      </c>
      <c r="C29" s="157"/>
      <c r="D29" s="238">
        <f>SUM(D26:D28)</f>
        <v>1321221.54</v>
      </c>
      <c r="E29" s="223"/>
      <c r="F29" s="223"/>
    </row>
    <row r="30" spans="1:11" ht="13.5" customHeight="1" x14ac:dyDescent="0.25">
      <c r="B30" s="1"/>
      <c r="C30" s="1"/>
    </row>
    <row r="31" spans="1:11" ht="12.75" customHeight="1" x14ac:dyDescent="0.25"/>
    <row r="32" spans="1:11" ht="21" customHeight="1" x14ac:dyDescent="0.25">
      <c r="B32" s="1" t="s">
        <v>101</v>
      </c>
    </row>
    <row r="33" spans="4:4" ht="13.5" customHeight="1" x14ac:dyDescent="0.25"/>
    <row r="34" spans="4:4" ht="31.5" customHeight="1" x14ac:dyDescent="0.25"/>
    <row r="35" spans="4:4" ht="32.25" customHeight="1" x14ac:dyDescent="0.25">
      <c r="D35" t="s">
        <v>201</v>
      </c>
    </row>
    <row r="36" spans="4:4" ht="82.5" customHeight="1" x14ac:dyDescent="0.25"/>
    <row r="37" spans="4:4" ht="81" customHeight="1" x14ac:dyDescent="0.25"/>
    <row r="38" spans="4:4" ht="67.5" customHeight="1" x14ac:dyDescent="0.25"/>
    <row r="39" spans="4:4" ht="37.5" customHeight="1" x14ac:dyDescent="0.25"/>
    <row r="40" spans="4:4" ht="18.75" customHeight="1" x14ac:dyDescent="0.25"/>
    <row r="41" spans="4:4" ht="66.75" customHeight="1" x14ac:dyDescent="0.25"/>
    <row r="42" spans="4:4" ht="54" customHeight="1" x14ac:dyDescent="0.25"/>
    <row r="43" spans="4:4" ht="52.5" customHeight="1" x14ac:dyDescent="0.25"/>
    <row r="44" spans="4:4" ht="18.75" customHeight="1" x14ac:dyDescent="0.25"/>
    <row r="45" spans="4:4" ht="30.75" customHeight="1" x14ac:dyDescent="0.25"/>
    <row r="46" spans="4:4" ht="16.5" customHeight="1" x14ac:dyDescent="0.25"/>
    <row r="47" spans="4:4" ht="51" customHeight="1" x14ac:dyDescent="0.25"/>
    <row r="48" spans="4:4" ht="16.5" customHeight="1" x14ac:dyDescent="0.25"/>
    <row r="49" ht="67.5" customHeight="1" x14ac:dyDescent="0.25"/>
    <row r="50" ht="15.75" customHeight="1" x14ac:dyDescent="0.25"/>
    <row r="51" ht="19.5" customHeight="1" x14ac:dyDescent="0.25"/>
    <row r="52" ht="17.25" customHeight="1" x14ac:dyDescent="0.25"/>
  </sheetData>
  <mergeCells count="37">
    <mergeCell ref="K19:K20"/>
    <mergeCell ref="J8:J9"/>
    <mergeCell ref="J10:J11"/>
    <mergeCell ref="J12:J13"/>
    <mergeCell ref="J14:J15"/>
    <mergeCell ref="K12:K13"/>
    <mergeCell ref="K14:K15"/>
    <mergeCell ref="I1:K1"/>
    <mergeCell ref="A19:A20"/>
    <mergeCell ref="B19:B20"/>
    <mergeCell ref="C19:C20"/>
    <mergeCell ref="G19:G20"/>
    <mergeCell ref="I19:I20"/>
    <mergeCell ref="A14:A15"/>
    <mergeCell ref="B14:B15"/>
    <mergeCell ref="C14:C15"/>
    <mergeCell ref="G14:G15"/>
    <mergeCell ref="I14:I15"/>
    <mergeCell ref="A12:A13"/>
    <mergeCell ref="B12:B13"/>
    <mergeCell ref="C12:C13"/>
    <mergeCell ref="G12:G13"/>
    <mergeCell ref="I12:I13"/>
    <mergeCell ref="I8:I9"/>
    <mergeCell ref="K8:K9"/>
    <mergeCell ref="A10:A11"/>
    <mergeCell ref="B10:B11"/>
    <mergeCell ref="C10:C11"/>
    <mergeCell ref="G10:G11"/>
    <mergeCell ref="G8:G9"/>
    <mergeCell ref="I10:I11"/>
    <mergeCell ref="K10:K11"/>
    <mergeCell ref="A5:C5"/>
    <mergeCell ref="E5:G5"/>
    <mergeCell ref="A8:A9"/>
    <mergeCell ref="B8:B9"/>
    <mergeCell ref="C8:C9"/>
  </mergeCells>
  <pageMargins left="0.51181102362204722" right="0.51181102362204722" top="0.55118110236220474" bottom="0.55118110236220474" header="0.31496062992125984" footer="0.31496062992125984"/>
  <pageSetup paperSize="9" scale="81" fitToHeight="0" orientation="landscape" r:id="rId1"/>
  <rowBreaks count="2" manualBreakCount="2">
    <brk id="15" max="10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opLeftCell="A13" zoomScaleNormal="100" workbookViewId="0">
      <selection activeCell="D72" sqref="D72:H72"/>
    </sheetView>
  </sheetViews>
  <sheetFormatPr defaultRowHeight="15" x14ac:dyDescent="0.25"/>
  <cols>
    <col min="1" max="1" width="3.85546875" bestFit="1" customWidth="1"/>
    <col min="2" max="2" width="23.42578125" customWidth="1"/>
    <col min="3" max="3" width="21.5703125" customWidth="1"/>
    <col min="4" max="4" width="15.28515625" customWidth="1"/>
    <col min="5" max="5" width="15.7109375" customWidth="1"/>
    <col min="6" max="6" width="15.42578125" bestFit="1" customWidth="1"/>
    <col min="7" max="7" width="10" customWidth="1"/>
    <col min="8" max="8" width="14.5703125" customWidth="1"/>
    <col min="9" max="9" width="10.5703125" customWidth="1"/>
    <col min="10" max="10" width="10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5">
      <c r="A2" s="1"/>
      <c r="B2" s="1"/>
      <c r="C2" s="1"/>
      <c r="D2" s="2" t="s">
        <v>16</v>
      </c>
      <c r="E2" s="1"/>
      <c r="F2" s="10"/>
      <c r="G2" s="1"/>
      <c r="H2" s="1"/>
      <c r="I2" s="1"/>
      <c r="J2" s="1"/>
    </row>
    <row r="3" spans="1:10" x14ac:dyDescent="0.25">
      <c r="A3" s="1"/>
      <c r="B3" s="1"/>
      <c r="C3" s="1"/>
      <c r="D3" s="9"/>
      <c r="E3" s="1"/>
      <c r="F3" s="10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.25" customHeight="1" x14ac:dyDescent="0.25">
      <c r="A5" s="1"/>
      <c r="B5" s="289" t="s">
        <v>0</v>
      </c>
      <c r="C5" s="289"/>
      <c r="D5" s="289"/>
      <c r="E5" s="289"/>
      <c r="F5" s="1"/>
      <c r="G5" s="1"/>
      <c r="H5" s="1"/>
      <c r="I5" s="1"/>
      <c r="J5" s="3" t="s">
        <v>1</v>
      </c>
    </row>
    <row r="6" spans="1:10" x14ac:dyDescent="0.25">
      <c r="A6" s="4"/>
      <c r="B6" s="290" t="s">
        <v>112</v>
      </c>
      <c r="C6" s="290"/>
      <c r="D6" s="290"/>
      <c r="E6" s="291" t="s">
        <v>2</v>
      </c>
      <c r="F6" s="292"/>
      <c r="G6" s="292"/>
      <c r="H6" s="6"/>
      <c r="I6" s="4"/>
      <c r="J6" s="4"/>
    </row>
    <row r="7" spans="1:10" x14ac:dyDescent="0.25">
      <c r="A7" s="63"/>
      <c r="B7" s="63"/>
      <c r="C7" s="40"/>
      <c r="D7" s="42" t="s">
        <v>3</v>
      </c>
      <c r="E7" s="62"/>
      <c r="F7" s="58"/>
      <c r="G7" s="63"/>
      <c r="H7" s="63"/>
      <c r="I7" s="63"/>
      <c r="J7" s="63"/>
    </row>
    <row r="8" spans="1:10" x14ac:dyDescent="0.25">
      <c r="A8" s="64" t="s">
        <v>4</v>
      </c>
      <c r="B8" s="64" t="s">
        <v>5</v>
      </c>
      <c r="C8" s="64" t="s">
        <v>6</v>
      </c>
      <c r="D8" s="64" t="s">
        <v>7</v>
      </c>
      <c r="E8" s="60" t="s">
        <v>8</v>
      </c>
      <c r="F8" s="59" t="s">
        <v>9</v>
      </c>
      <c r="G8" s="25" t="s">
        <v>10</v>
      </c>
      <c r="H8" s="25" t="s">
        <v>9</v>
      </c>
      <c r="I8" s="64" t="s">
        <v>109</v>
      </c>
      <c r="J8" s="64" t="s">
        <v>11</v>
      </c>
    </row>
    <row r="9" spans="1:10" x14ac:dyDescent="0.25">
      <c r="A9" s="41"/>
      <c r="B9" s="41"/>
      <c r="C9" s="65"/>
      <c r="D9" s="43" t="s">
        <v>111</v>
      </c>
      <c r="E9" s="61" t="s">
        <v>7</v>
      </c>
      <c r="F9" s="44" t="s">
        <v>12</v>
      </c>
      <c r="G9" s="27" t="s">
        <v>13</v>
      </c>
      <c r="H9" s="27" t="s">
        <v>14</v>
      </c>
      <c r="I9" s="43" t="s">
        <v>15</v>
      </c>
      <c r="J9" s="41"/>
    </row>
    <row r="10" spans="1:10" x14ac:dyDescent="0.25">
      <c r="A10" s="5">
        <v>1</v>
      </c>
      <c r="B10" s="5">
        <v>2</v>
      </c>
      <c r="C10" s="5">
        <v>3</v>
      </c>
      <c r="D10" s="5">
        <v>4</v>
      </c>
      <c r="E10" s="57">
        <v>5</v>
      </c>
      <c r="F10" s="7">
        <v>6</v>
      </c>
      <c r="G10" s="5">
        <v>7</v>
      </c>
      <c r="H10" s="5">
        <v>8</v>
      </c>
      <c r="I10" s="5">
        <v>9</v>
      </c>
      <c r="J10" s="5">
        <v>10</v>
      </c>
    </row>
    <row r="11" spans="1:10" ht="32.25" customHeight="1" x14ac:dyDescent="0.25">
      <c r="A11" s="11">
        <v>1</v>
      </c>
      <c r="B11" s="66" t="s">
        <v>17</v>
      </c>
      <c r="C11" s="67" t="s">
        <v>108</v>
      </c>
      <c r="D11" s="45"/>
      <c r="E11" s="46"/>
      <c r="F11" s="46"/>
      <c r="G11" s="14"/>
      <c r="H11" s="15"/>
      <c r="I11" s="16"/>
      <c r="J11" s="293"/>
    </row>
    <row r="12" spans="1:10" x14ac:dyDescent="0.25">
      <c r="A12" s="17"/>
      <c r="B12" s="68" t="s">
        <v>18</v>
      </c>
      <c r="C12" s="69" t="s">
        <v>19</v>
      </c>
      <c r="D12" s="47">
        <v>33000</v>
      </c>
      <c r="E12" s="48">
        <v>33000</v>
      </c>
      <c r="F12" s="49">
        <f>E12*G12</f>
        <v>24750</v>
      </c>
      <c r="G12" s="21">
        <v>0.75</v>
      </c>
      <c r="H12" s="22">
        <f>E12-F12</f>
        <v>8250</v>
      </c>
      <c r="I12" s="23"/>
      <c r="J12" s="294"/>
    </row>
    <row r="13" spans="1:10" x14ac:dyDescent="0.25">
      <c r="A13" s="24"/>
      <c r="B13" s="70" t="s">
        <v>110</v>
      </c>
      <c r="C13" s="69"/>
      <c r="D13" s="47"/>
      <c r="E13" s="49"/>
      <c r="F13" s="49"/>
      <c r="G13" s="25"/>
      <c r="H13" s="22"/>
      <c r="I13" s="23"/>
      <c r="J13" s="294"/>
    </row>
    <row r="14" spans="1:10" ht="52.5" customHeight="1" x14ac:dyDescent="0.25">
      <c r="A14" s="11">
        <v>2</v>
      </c>
      <c r="B14" s="298" t="s">
        <v>20</v>
      </c>
      <c r="C14" s="71" t="s">
        <v>21</v>
      </c>
      <c r="D14" s="50"/>
      <c r="E14" s="46"/>
      <c r="F14" s="46"/>
      <c r="G14" s="14"/>
      <c r="H14" s="15"/>
      <c r="I14" s="16"/>
      <c r="J14" s="293"/>
    </row>
    <row r="15" spans="1:10" x14ac:dyDescent="0.25">
      <c r="A15" s="17"/>
      <c r="B15" s="299"/>
      <c r="C15" s="72"/>
      <c r="D15" s="51"/>
      <c r="E15" s="48"/>
      <c r="F15" s="49"/>
      <c r="G15" s="21"/>
      <c r="H15" s="22"/>
      <c r="I15" s="23"/>
      <c r="J15" s="294"/>
    </row>
    <row r="16" spans="1:10" ht="33" customHeight="1" x14ac:dyDescent="0.25">
      <c r="A16" s="24"/>
      <c r="B16" s="299"/>
      <c r="C16" s="94" t="s">
        <v>22</v>
      </c>
      <c r="D16" s="89">
        <v>96688</v>
      </c>
      <c r="E16" s="90">
        <v>96688</v>
      </c>
      <c r="F16" s="91">
        <f>E16*G16</f>
        <v>72516</v>
      </c>
      <c r="G16" s="92">
        <v>0.75</v>
      </c>
      <c r="H16" s="93">
        <f>E16-F16</f>
        <v>24172</v>
      </c>
      <c r="I16" s="29"/>
      <c r="J16" s="295"/>
    </row>
    <row r="17" spans="1:10" ht="15.75" customHeight="1" x14ac:dyDescent="0.25">
      <c r="A17" s="11">
        <v>3</v>
      </c>
      <c r="B17" s="298" t="s">
        <v>23</v>
      </c>
      <c r="C17" s="74" t="s">
        <v>24</v>
      </c>
      <c r="D17" s="45"/>
      <c r="E17" s="46"/>
      <c r="F17" s="46"/>
      <c r="G17" s="14"/>
      <c r="H17" s="15"/>
      <c r="I17" s="16"/>
      <c r="J17" s="296" t="s">
        <v>98</v>
      </c>
    </row>
    <row r="18" spans="1:10" x14ac:dyDescent="0.25">
      <c r="A18" s="17"/>
      <c r="B18" s="299"/>
      <c r="C18" s="69" t="s">
        <v>25</v>
      </c>
      <c r="D18" s="47">
        <v>128000</v>
      </c>
      <c r="E18" s="48">
        <v>0</v>
      </c>
      <c r="F18" s="49">
        <f>E18*G18</f>
        <v>0</v>
      </c>
      <c r="G18" s="21">
        <v>0.75</v>
      </c>
      <c r="H18" s="22">
        <f>E18*25%</f>
        <v>0</v>
      </c>
      <c r="I18" s="23"/>
      <c r="J18" s="297"/>
    </row>
    <row r="19" spans="1:10" x14ac:dyDescent="0.25">
      <c r="A19" s="17"/>
      <c r="B19" s="299"/>
      <c r="C19" s="69" t="s">
        <v>26</v>
      </c>
      <c r="D19" s="47"/>
      <c r="E19" s="48"/>
      <c r="F19" s="49"/>
      <c r="G19" s="25"/>
      <c r="H19" s="22"/>
      <c r="I19" s="23"/>
      <c r="J19" s="297"/>
    </row>
    <row r="20" spans="1:10" x14ac:dyDescent="0.25">
      <c r="A20" s="24"/>
      <c r="B20" s="299"/>
      <c r="C20" s="73" t="s">
        <v>27</v>
      </c>
      <c r="D20" s="53"/>
      <c r="E20" s="52"/>
      <c r="F20" s="52"/>
      <c r="G20" s="27"/>
      <c r="H20" s="28"/>
      <c r="I20" s="29"/>
      <c r="J20" s="297"/>
    </row>
    <row r="21" spans="1:10" ht="25.5" x14ac:dyDescent="0.25">
      <c r="A21" s="11">
        <v>4</v>
      </c>
      <c r="B21" s="75" t="s">
        <v>28</v>
      </c>
      <c r="C21" s="72" t="s">
        <v>104</v>
      </c>
      <c r="D21" s="45"/>
      <c r="E21" s="46"/>
      <c r="F21" s="46"/>
      <c r="G21" s="14"/>
      <c r="H21" s="15"/>
      <c r="I21" s="16"/>
      <c r="J21" s="288"/>
    </row>
    <row r="22" spans="1:10" x14ac:dyDescent="0.25">
      <c r="A22" s="17"/>
      <c r="B22" s="76" t="s">
        <v>29</v>
      </c>
      <c r="C22" s="69" t="s">
        <v>31</v>
      </c>
      <c r="D22" s="54">
        <v>128349.71</v>
      </c>
      <c r="E22" s="55">
        <v>128349.71</v>
      </c>
      <c r="F22" s="56">
        <f>E22*G22</f>
        <v>96262.282500000001</v>
      </c>
      <c r="G22" s="21">
        <v>0.75</v>
      </c>
      <c r="H22" s="34">
        <f>E22-F22</f>
        <v>32087.427500000005</v>
      </c>
      <c r="I22" s="23"/>
      <c r="J22" s="288"/>
    </row>
    <row r="23" spans="1:10" x14ac:dyDescent="0.25">
      <c r="A23" s="24"/>
      <c r="B23" s="77" t="s">
        <v>30</v>
      </c>
      <c r="C23" s="73" t="s">
        <v>105</v>
      </c>
      <c r="D23" s="54">
        <v>119635.96</v>
      </c>
      <c r="E23" s="56">
        <v>119635.96</v>
      </c>
      <c r="F23" s="56">
        <f>E23*G22</f>
        <v>89726.97</v>
      </c>
      <c r="G23" s="27"/>
      <c r="H23" s="34">
        <f>E23-F23</f>
        <v>29908.990000000005</v>
      </c>
      <c r="I23" s="29"/>
      <c r="J23" s="288"/>
    </row>
    <row r="24" spans="1:10" ht="26.25" x14ac:dyDescent="0.25">
      <c r="A24" s="11">
        <v>5</v>
      </c>
      <c r="B24" s="78" t="s">
        <v>28</v>
      </c>
      <c r="C24" s="74" t="s">
        <v>32</v>
      </c>
      <c r="D24" s="45"/>
      <c r="E24" s="46"/>
      <c r="F24" s="46"/>
      <c r="G24" s="14"/>
      <c r="H24" s="15"/>
      <c r="I24" s="16"/>
      <c r="J24" s="288"/>
    </row>
    <row r="25" spans="1:10" x14ac:dyDescent="0.25">
      <c r="A25" s="17"/>
      <c r="B25" s="79" t="s">
        <v>29</v>
      </c>
      <c r="C25" s="69" t="s">
        <v>33</v>
      </c>
      <c r="D25" s="47">
        <v>64398.720000000001</v>
      </c>
      <c r="E25" s="48">
        <v>64398.720000000001</v>
      </c>
      <c r="F25" s="49">
        <f>E25*G25</f>
        <v>48299.040000000001</v>
      </c>
      <c r="G25" s="21">
        <v>0.75</v>
      </c>
      <c r="H25" s="22">
        <f>E25-F25</f>
        <v>16099.68</v>
      </c>
      <c r="I25" s="23"/>
      <c r="J25" s="288"/>
    </row>
    <row r="26" spans="1:10" x14ac:dyDescent="0.25">
      <c r="A26" s="24"/>
      <c r="B26" s="80" t="s">
        <v>30</v>
      </c>
      <c r="C26" s="73"/>
      <c r="D26" s="53"/>
      <c r="E26" s="52"/>
      <c r="F26" s="52"/>
      <c r="G26" s="27"/>
      <c r="H26" s="28"/>
      <c r="I26" s="29"/>
      <c r="J26" s="288"/>
    </row>
    <row r="27" spans="1:10" x14ac:dyDescent="0.25">
      <c r="A27" s="11">
        <v>6</v>
      </c>
      <c r="B27" s="285" t="s">
        <v>52</v>
      </c>
      <c r="C27" s="74" t="s">
        <v>34</v>
      </c>
      <c r="D27" s="12"/>
      <c r="E27" s="13"/>
      <c r="F27" s="13"/>
      <c r="G27" s="14"/>
      <c r="H27" s="15"/>
      <c r="I27" s="16"/>
      <c r="J27" s="288"/>
    </row>
    <row r="28" spans="1:10" x14ac:dyDescent="0.25">
      <c r="A28" s="17"/>
      <c r="B28" s="286"/>
      <c r="C28" s="81" t="s">
        <v>35</v>
      </c>
      <c r="D28" s="18">
        <v>716000</v>
      </c>
      <c r="E28" s="19">
        <v>716000</v>
      </c>
      <c r="F28" s="20">
        <f>E28*G28</f>
        <v>537000</v>
      </c>
      <c r="G28" s="21">
        <v>0.75</v>
      </c>
      <c r="H28" s="22">
        <f>E28-F28</f>
        <v>179000</v>
      </c>
      <c r="I28" s="23"/>
      <c r="J28" s="288"/>
    </row>
    <row r="29" spans="1:10" ht="34.5" customHeight="1" x14ac:dyDescent="0.25">
      <c r="A29" s="24"/>
      <c r="B29" s="286"/>
      <c r="C29" s="73" t="s">
        <v>36</v>
      </c>
      <c r="D29" s="30"/>
      <c r="E29" s="26"/>
      <c r="F29" s="26"/>
      <c r="G29" s="27"/>
      <c r="H29" s="28"/>
      <c r="I29" s="29"/>
      <c r="J29" s="284"/>
    </row>
    <row r="30" spans="1:10" x14ac:dyDescent="0.25">
      <c r="A30" s="35">
        <v>7</v>
      </c>
      <c r="B30" s="287" t="s">
        <v>38</v>
      </c>
      <c r="C30" s="82" t="s">
        <v>37</v>
      </c>
      <c r="D30" s="31"/>
      <c r="E30" s="33"/>
      <c r="F30" s="33"/>
      <c r="G30" s="6"/>
      <c r="H30" s="34"/>
      <c r="I30" s="36"/>
      <c r="J30" s="284"/>
    </row>
    <row r="31" spans="1:10" x14ac:dyDescent="0.25">
      <c r="A31" s="35"/>
      <c r="B31" s="287"/>
      <c r="C31" s="83" t="s">
        <v>39</v>
      </c>
      <c r="D31" s="31">
        <v>142671.48000000001</v>
      </c>
      <c r="E31" s="37">
        <v>142671.48000000001</v>
      </c>
      <c r="F31" s="33">
        <f>E31*G31</f>
        <v>107003.61000000002</v>
      </c>
      <c r="G31" s="38">
        <v>0.75</v>
      </c>
      <c r="H31" s="34">
        <f>E31-F31</f>
        <v>35667.869999999995</v>
      </c>
      <c r="I31" s="36"/>
      <c r="J31" s="284"/>
    </row>
    <row r="32" spans="1:10" x14ac:dyDescent="0.25">
      <c r="A32" s="35"/>
      <c r="B32" s="287"/>
      <c r="C32" s="83"/>
      <c r="D32" s="31"/>
      <c r="E32" s="33"/>
      <c r="F32" s="33"/>
      <c r="G32" s="6"/>
      <c r="H32" s="34"/>
      <c r="I32" s="36"/>
      <c r="J32" s="284"/>
    </row>
    <row r="33" spans="1:10" ht="28.5" customHeight="1" x14ac:dyDescent="0.25">
      <c r="A33" s="35">
        <v>8</v>
      </c>
      <c r="B33" s="285" t="s">
        <v>40</v>
      </c>
      <c r="C33" s="82" t="s">
        <v>42</v>
      </c>
      <c r="D33" s="31"/>
      <c r="E33" s="33"/>
      <c r="F33" s="33"/>
      <c r="G33" s="6"/>
      <c r="H33" s="34"/>
      <c r="I33" s="36"/>
      <c r="J33" s="284"/>
    </row>
    <row r="34" spans="1:10" ht="21.75" customHeight="1" x14ac:dyDescent="0.25">
      <c r="A34" s="4"/>
      <c r="B34" s="286"/>
      <c r="C34" s="83" t="s">
        <v>41</v>
      </c>
      <c r="D34" s="31">
        <v>83200</v>
      </c>
      <c r="E34" s="32">
        <v>83200</v>
      </c>
      <c r="F34" s="33">
        <f>E34*G34</f>
        <v>62400</v>
      </c>
      <c r="G34" s="38">
        <v>0.75</v>
      </c>
      <c r="H34" s="34">
        <f>E34-F34</f>
        <v>20800</v>
      </c>
      <c r="I34" s="36"/>
      <c r="J34" s="284"/>
    </row>
    <row r="35" spans="1:10" ht="14.25" customHeight="1" x14ac:dyDescent="0.25">
      <c r="A35" s="35"/>
      <c r="B35" s="286"/>
      <c r="C35" s="83"/>
      <c r="D35" s="31"/>
      <c r="E35" s="33"/>
      <c r="F35" s="33"/>
      <c r="G35" s="6"/>
      <c r="H35" s="34"/>
      <c r="I35" s="36"/>
      <c r="J35" s="284"/>
    </row>
    <row r="36" spans="1:10" ht="26.25" x14ac:dyDescent="0.25">
      <c r="A36" s="35">
        <v>9</v>
      </c>
      <c r="B36" s="84" t="s">
        <v>44</v>
      </c>
      <c r="C36" s="82" t="s">
        <v>43</v>
      </c>
      <c r="D36" s="31"/>
      <c r="E36" s="33"/>
      <c r="F36" s="33"/>
      <c r="G36" s="6"/>
      <c r="H36" s="34"/>
      <c r="I36" s="36"/>
      <c r="J36" s="284" t="s">
        <v>99</v>
      </c>
    </row>
    <row r="37" spans="1:10" x14ac:dyDescent="0.25">
      <c r="A37" s="35"/>
      <c r="B37" s="85" t="s">
        <v>45</v>
      </c>
      <c r="C37" s="83" t="s">
        <v>46</v>
      </c>
      <c r="D37" s="31">
        <v>116671.7</v>
      </c>
      <c r="E37" s="32">
        <v>0</v>
      </c>
      <c r="F37" s="33">
        <v>0</v>
      </c>
      <c r="G37" s="38">
        <v>0.75</v>
      </c>
      <c r="H37" s="34">
        <v>0</v>
      </c>
      <c r="I37" s="36"/>
      <c r="J37" s="284"/>
    </row>
    <row r="38" spans="1:10" ht="28.5" customHeight="1" x14ac:dyDescent="0.25">
      <c r="A38" s="35"/>
      <c r="B38" s="86"/>
      <c r="C38" s="83"/>
      <c r="D38" s="31"/>
      <c r="E38" s="33"/>
      <c r="F38" s="33"/>
      <c r="G38" s="6"/>
      <c r="H38" s="34"/>
      <c r="I38" s="36"/>
      <c r="J38" s="284"/>
    </row>
    <row r="39" spans="1:10" ht="63.75" x14ac:dyDescent="0.25">
      <c r="A39" s="35">
        <v>10</v>
      </c>
      <c r="B39" s="87" t="s">
        <v>47</v>
      </c>
      <c r="C39" s="82" t="s">
        <v>49</v>
      </c>
      <c r="D39" s="31"/>
      <c r="E39" s="33"/>
      <c r="F39" s="33"/>
      <c r="G39" s="6"/>
      <c r="H39" s="34"/>
      <c r="I39" s="36"/>
      <c r="J39" s="284" t="s">
        <v>100</v>
      </c>
    </row>
    <row r="40" spans="1:10" x14ac:dyDescent="0.25">
      <c r="A40" s="35"/>
      <c r="B40" s="85" t="s">
        <v>48</v>
      </c>
      <c r="C40" s="83" t="s">
        <v>50</v>
      </c>
      <c r="D40" s="31">
        <v>1700185.7</v>
      </c>
      <c r="E40" s="32">
        <v>0</v>
      </c>
      <c r="F40" s="33">
        <v>0</v>
      </c>
      <c r="G40" s="38">
        <v>0.75</v>
      </c>
      <c r="H40" s="34">
        <v>0</v>
      </c>
      <c r="I40" s="36"/>
      <c r="J40" s="284"/>
    </row>
    <row r="41" spans="1:10" x14ac:dyDescent="0.25">
      <c r="A41" s="35"/>
      <c r="B41" s="85"/>
      <c r="C41" s="83" t="s">
        <v>51</v>
      </c>
      <c r="D41" s="31"/>
      <c r="E41" s="32"/>
      <c r="F41" s="33"/>
      <c r="G41" s="6"/>
      <c r="H41" s="34"/>
      <c r="I41" s="36"/>
      <c r="J41" s="284"/>
    </row>
    <row r="42" spans="1:10" x14ac:dyDescent="0.25">
      <c r="A42" s="35"/>
      <c r="B42" s="86"/>
      <c r="C42" s="83"/>
      <c r="D42" s="31"/>
      <c r="E42" s="33"/>
      <c r="F42" s="33"/>
      <c r="G42" s="6"/>
      <c r="H42" s="34"/>
      <c r="I42" s="36"/>
      <c r="J42" s="39"/>
    </row>
    <row r="43" spans="1:10" ht="51" x14ac:dyDescent="0.25">
      <c r="A43" s="35">
        <v>11</v>
      </c>
      <c r="B43" s="87" t="s">
        <v>53</v>
      </c>
      <c r="C43" s="82" t="s">
        <v>55</v>
      </c>
      <c r="D43" s="31"/>
      <c r="E43" s="33"/>
      <c r="F43" s="33"/>
      <c r="G43" s="6"/>
      <c r="H43" s="34"/>
      <c r="I43" s="36"/>
      <c r="J43" s="284"/>
    </row>
    <row r="44" spans="1:10" x14ac:dyDescent="0.25">
      <c r="A44" s="35"/>
      <c r="B44" s="85" t="s">
        <v>54</v>
      </c>
      <c r="C44" s="83" t="s">
        <v>56</v>
      </c>
      <c r="D44" s="31">
        <v>126000</v>
      </c>
      <c r="E44" s="32">
        <v>126000</v>
      </c>
      <c r="F44" s="33">
        <f>E44*G44</f>
        <v>94500</v>
      </c>
      <c r="G44" s="38">
        <v>0.75</v>
      </c>
      <c r="H44" s="34">
        <f>E44-F44</f>
        <v>31500</v>
      </c>
      <c r="I44" s="36"/>
      <c r="J44" s="284"/>
    </row>
    <row r="45" spans="1:10" ht="25.5" customHeight="1" x14ac:dyDescent="0.25">
      <c r="A45" s="35"/>
      <c r="B45" s="86"/>
      <c r="C45" s="83" t="s">
        <v>57</v>
      </c>
      <c r="D45" s="31">
        <v>391000</v>
      </c>
      <c r="E45" s="33">
        <v>391000</v>
      </c>
      <c r="F45" s="33">
        <f>D45*G44</f>
        <v>293250</v>
      </c>
      <c r="G45" s="6"/>
      <c r="H45" s="34">
        <f>E45-F45</f>
        <v>97750</v>
      </c>
      <c r="I45" s="36"/>
      <c r="J45" s="284"/>
    </row>
    <row r="46" spans="1:10" ht="38.25" x14ac:dyDescent="0.25">
      <c r="A46" s="35">
        <v>12</v>
      </c>
      <c r="B46" s="87" t="s">
        <v>58</v>
      </c>
      <c r="C46" s="82" t="s">
        <v>60</v>
      </c>
      <c r="D46" s="31"/>
      <c r="E46" s="33"/>
      <c r="F46" s="33"/>
      <c r="G46" s="6"/>
      <c r="H46" s="34"/>
      <c r="I46" s="36"/>
      <c r="J46" s="284" t="s">
        <v>107</v>
      </c>
    </row>
    <row r="47" spans="1:10" x14ac:dyDescent="0.25">
      <c r="A47" s="35"/>
      <c r="B47" s="85" t="s">
        <v>59</v>
      </c>
      <c r="C47" s="83" t="s">
        <v>61</v>
      </c>
      <c r="D47" s="31">
        <v>124196.2</v>
      </c>
      <c r="E47" s="32">
        <v>90086.080000000002</v>
      </c>
      <c r="F47" s="33">
        <f>E47*G47</f>
        <v>67564.56</v>
      </c>
      <c r="G47" s="38">
        <v>0.75</v>
      </c>
      <c r="H47" s="34">
        <f>E47-F47</f>
        <v>22521.520000000004</v>
      </c>
      <c r="I47" s="36"/>
      <c r="J47" s="284"/>
    </row>
    <row r="48" spans="1:10" x14ac:dyDescent="0.25">
      <c r="A48" s="35"/>
      <c r="B48" s="86"/>
      <c r="C48" s="83"/>
      <c r="D48" s="31"/>
      <c r="E48" s="33"/>
      <c r="F48" s="33"/>
      <c r="G48" s="6"/>
      <c r="H48" s="34"/>
      <c r="I48" s="36"/>
      <c r="J48" s="284"/>
    </row>
    <row r="49" spans="1:10" ht="38.25" x14ac:dyDescent="0.25">
      <c r="A49" s="35">
        <v>13</v>
      </c>
      <c r="B49" s="87" t="s">
        <v>62</v>
      </c>
      <c r="C49" s="82" t="s">
        <v>64</v>
      </c>
      <c r="D49" s="31"/>
      <c r="E49" s="33"/>
      <c r="F49" s="33"/>
      <c r="G49" s="6"/>
      <c r="H49" s="34"/>
      <c r="I49" s="36"/>
      <c r="J49" s="284" t="s">
        <v>102</v>
      </c>
    </row>
    <row r="50" spans="1:10" x14ac:dyDescent="0.25">
      <c r="A50" s="35"/>
      <c r="B50" s="85" t="s">
        <v>63</v>
      </c>
      <c r="C50" s="83" t="s">
        <v>65</v>
      </c>
      <c r="D50" s="31">
        <v>40600</v>
      </c>
      <c r="E50" s="32">
        <v>0</v>
      </c>
      <c r="F50" s="33">
        <v>0</v>
      </c>
      <c r="G50" s="38">
        <v>0.75</v>
      </c>
      <c r="H50" s="34">
        <v>0</v>
      </c>
      <c r="I50" s="36"/>
      <c r="J50" s="284"/>
    </row>
    <row r="51" spans="1:10" x14ac:dyDescent="0.25">
      <c r="A51" s="35"/>
      <c r="B51" s="86"/>
      <c r="C51" s="83"/>
      <c r="D51" s="31"/>
      <c r="E51" s="33"/>
      <c r="F51" s="33"/>
      <c r="G51" s="6"/>
      <c r="H51" s="34"/>
      <c r="I51" s="36"/>
      <c r="J51" s="284"/>
    </row>
    <row r="52" spans="1:10" ht="38.25" x14ac:dyDescent="0.25">
      <c r="A52" s="35">
        <v>14</v>
      </c>
      <c r="B52" s="87" t="s">
        <v>66</v>
      </c>
      <c r="C52" s="82" t="s">
        <v>68</v>
      </c>
      <c r="D52" s="31"/>
      <c r="E52" s="33"/>
      <c r="F52" s="33"/>
      <c r="G52" s="6"/>
      <c r="H52" s="34"/>
      <c r="I52" s="36"/>
      <c r="J52" s="284"/>
    </row>
    <row r="53" spans="1:10" x14ac:dyDescent="0.25">
      <c r="A53" s="35"/>
      <c r="B53" s="85" t="s">
        <v>67</v>
      </c>
      <c r="C53" s="83" t="s">
        <v>69</v>
      </c>
      <c r="D53" s="31">
        <v>98500</v>
      </c>
      <c r="E53" s="32">
        <v>98500</v>
      </c>
      <c r="F53" s="33">
        <f>E53*75%</f>
        <v>73875</v>
      </c>
      <c r="G53" s="38">
        <v>0.75</v>
      </c>
      <c r="H53" s="34">
        <f>E53-F53</f>
        <v>24625</v>
      </c>
      <c r="I53" s="36"/>
      <c r="J53" s="284"/>
    </row>
    <row r="54" spans="1:10" ht="19.5" customHeight="1" x14ac:dyDescent="0.25">
      <c r="A54" s="35"/>
      <c r="B54" s="86"/>
      <c r="C54" s="83" t="s">
        <v>70</v>
      </c>
      <c r="D54" s="31"/>
      <c r="E54" s="33"/>
      <c r="F54" s="33"/>
      <c r="G54" s="6"/>
      <c r="H54" s="34">
        <v>0</v>
      </c>
      <c r="I54" s="36"/>
      <c r="J54" s="284"/>
    </row>
    <row r="55" spans="1:10" ht="38.25" x14ac:dyDescent="0.25">
      <c r="A55" s="35">
        <v>15</v>
      </c>
      <c r="B55" s="87" t="s">
        <v>71</v>
      </c>
      <c r="C55" s="82" t="s">
        <v>73</v>
      </c>
      <c r="D55" s="31"/>
      <c r="E55" s="33"/>
      <c r="F55" s="33"/>
      <c r="G55" s="6"/>
      <c r="H55" s="34" t="s">
        <v>101</v>
      </c>
      <c r="I55" s="36"/>
      <c r="J55" s="284"/>
    </row>
    <row r="56" spans="1:10" x14ac:dyDescent="0.25">
      <c r="A56" s="35"/>
      <c r="B56" s="85" t="s">
        <v>72</v>
      </c>
      <c r="C56" s="83" t="s">
        <v>74</v>
      </c>
      <c r="D56" s="31">
        <v>232539.75</v>
      </c>
      <c r="E56" s="32">
        <v>232539.75</v>
      </c>
      <c r="F56" s="33">
        <f>E56*G56</f>
        <v>174404.8125</v>
      </c>
      <c r="G56" s="38">
        <v>0.75</v>
      </c>
      <c r="H56" s="34">
        <f>E56-F56</f>
        <v>58134.9375</v>
      </c>
      <c r="I56" s="36"/>
      <c r="J56" s="284"/>
    </row>
    <row r="57" spans="1:10" x14ac:dyDescent="0.25">
      <c r="A57" s="35"/>
      <c r="B57" s="86"/>
      <c r="C57" s="83"/>
      <c r="D57" s="31"/>
      <c r="E57" s="33"/>
      <c r="F57" s="33"/>
      <c r="G57" s="6"/>
      <c r="H57" s="34"/>
      <c r="I57" s="36"/>
      <c r="J57" s="284"/>
    </row>
    <row r="58" spans="1:10" ht="38.25" x14ac:dyDescent="0.25">
      <c r="A58" s="35">
        <v>16</v>
      </c>
      <c r="B58" s="87" t="s">
        <v>75</v>
      </c>
      <c r="C58" s="82" t="s">
        <v>80</v>
      </c>
      <c r="D58" s="31"/>
      <c r="E58" s="33"/>
      <c r="F58" s="33"/>
      <c r="G58" s="6"/>
      <c r="H58" s="34"/>
      <c r="I58" s="36"/>
      <c r="J58" s="284" t="s">
        <v>103</v>
      </c>
    </row>
    <row r="59" spans="1:10" x14ac:dyDescent="0.25">
      <c r="A59" s="35"/>
      <c r="B59" s="85" t="s">
        <v>76</v>
      </c>
      <c r="C59" s="83" t="s">
        <v>77</v>
      </c>
      <c r="D59" s="31">
        <v>631114</v>
      </c>
      <c r="E59" s="32">
        <v>0</v>
      </c>
      <c r="F59" s="33">
        <v>0</v>
      </c>
      <c r="G59" s="38">
        <v>0.75</v>
      </c>
      <c r="H59" s="34">
        <f>E59-F59</f>
        <v>0</v>
      </c>
      <c r="I59" s="36"/>
      <c r="J59" s="284"/>
    </row>
    <row r="60" spans="1:10" x14ac:dyDescent="0.25">
      <c r="A60" s="35"/>
      <c r="B60" s="86"/>
      <c r="C60" s="83"/>
      <c r="D60" s="31"/>
      <c r="E60" s="33"/>
      <c r="F60" s="33"/>
      <c r="G60" s="6"/>
      <c r="H60" s="34"/>
      <c r="I60" s="36"/>
      <c r="J60" s="284"/>
    </row>
    <row r="61" spans="1:10" ht="25.5" x14ac:dyDescent="0.25">
      <c r="A61" s="35">
        <v>17</v>
      </c>
      <c r="B61" s="87" t="s">
        <v>78</v>
      </c>
      <c r="C61" s="82" t="s">
        <v>81</v>
      </c>
      <c r="D61" s="31"/>
      <c r="E61" s="33"/>
      <c r="F61" s="33"/>
      <c r="G61" s="6"/>
      <c r="H61" s="34"/>
      <c r="I61" s="36"/>
      <c r="J61" s="284" t="s">
        <v>103</v>
      </c>
    </row>
    <row r="62" spans="1:10" x14ac:dyDescent="0.25">
      <c r="A62" s="35"/>
      <c r="B62" s="85" t="s">
        <v>79</v>
      </c>
      <c r="C62" s="83" t="s">
        <v>82</v>
      </c>
      <c r="D62" s="31">
        <v>116581</v>
      </c>
      <c r="E62" s="32">
        <v>0</v>
      </c>
      <c r="F62" s="33">
        <v>0</v>
      </c>
      <c r="G62" s="38">
        <v>0.75</v>
      </c>
      <c r="H62" s="34">
        <f>E62-F62</f>
        <v>0</v>
      </c>
      <c r="I62" s="36"/>
      <c r="J62" s="284"/>
    </row>
    <row r="63" spans="1:10" x14ac:dyDescent="0.25">
      <c r="A63" s="35"/>
      <c r="B63" s="86"/>
      <c r="C63" s="83"/>
      <c r="D63" s="31"/>
      <c r="E63" s="33"/>
      <c r="F63" s="33"/>
      <c r="G63" s="6"/>
      <c r="H63" s="34"/>
      <c r="I63" s="36"/>
      <c r="J63" s="284"/>
    </row>
    <row r="64" spans="1:10" ht="38.25" x14ac:dyDescent="0.25">
      <c r="A64" s="35">
        <v>18</v>
      </c>
      <c r="B64" s="87" t="s">
        <v>83</v>
      </c>
      <c r="C64" s="82" t="s">
        <v>85</v>
      </c>
      <c r="D64" s="31"/>
      <c r="E64" s="33"/>
      <c r="F64" s="33"/>
      <c r="G64" s="6"/>
      <c r="H64" s="34"/>
      <c r="I64" s="36"/>
      <c r="J64" s="284"/>
    </row>
    <row r="65" spans="1:10" x14ac:dyDescent="0.25">
      <c r="A65" s="35"/>
      <c r="B65" s="85" t="s">
        <v>84</v>
      </c>
      <c r="C65" s="83" t="s">
        <v>86</v>
      </c>
      <c r="D65" s="31">
        <v>202743.01</v>
      </c>
      <c r="E65" s="32">
        <v>202743.01</v>
      </c>
      <c r="F65" s="33">
        <f>E65*G65</f>
        <v>152057.25750000001</v>
      </c>
      <c r="G65" s="38">
        <v>0.75</v>
      </c>
      <c r="H65" s="34">
        <f>E65-F65</f>
        <v>50685.752500000002</v>
      </c>
      <c r="I65" s="36"/>
      <c r="J65" s="284"/>
    </row>
    <row r="66" spans="1:10" x14ac:dyDescent="0.25">
      <c r="A66" s="35"/>
      <c r="B66" s="86"/>
      <c r="C66" s="83" t="s">
        <v>87</v>
      </c>
      <c r="D66" s="31">
        <v>222545.9</v>
      </c>
      <c r="E66" s="32">
        <v>222545.9</v>
      </c>
      <c r="F66" s="33">
        <f>E66*G65</f>
        <v>166909.42499999999</v>
      </c>
      <c r="G66" s="6"/>
      <c r="H66" s="34">
        <f>E66-F66</f>
        <v>55636.475000000006</v>
      </c>
      <c r="I66" s="36"/>
      <c r="J66" s="284"/>
    </row>
    <row r="67" spans="1:10" ht="51" x14ac:dyDescent="0.25">
      <c r="A67" s="35">
        <v>19</v>
      </c>
      <c r="B67" s="87" t="s">
        <v>88</v>
      </c>
      <c r="C67" s="82" t="s">
        <v>90</v>
      </c>
      <c r="D67" s="31"/>
      <c r="E67" s="33"/>
      <c r="F67" s="33"/>
      <c r="G67" s="6"/>
      <c r="H67" s="34"/>
      <c r="I67" s="36"/>
      <c r="J67" s="284" t="s">
        <v>107</v>
      </c>
    </row>
    <row r="68" spans="1:10" x14ac:dyDescent="0.25">
      <c r="A68" s="35"/>
      <c r="B68" s="85" t="s">
        <v>89</v>
      </c>
      <c r="C68" s="83" t="s">
        <v>91</v>
      </c>
      <c r="D68" s="31">
        <v>396550.38</v>
      </c>
      <c r="E68" s="32">
        <v>250000</v>
      </c>
      <c r="F68" s="33">
        <f>E68*G68</f>
        <v>187500</v>
      </c>
      <c r="G68" s="38">
        <v>0.75</v>
      </c>
      <c r="H68" s="34">
        <f>E68-F68</f>
        <v>62500</v>
      </c>
      <c r="I68" s="36"/>
      <c r="J68" s="284"/>
    </row>
    <row r="69" spans="1:10" ht="22.5" customHeight="1" x14ac:dyDescent="0.25">
      <c r="A69" s="35"/>
      <c r="B69" s="85"/>
      <c r="C69" s="83" t="s">
        <v>106</v>
      </c>
      <c r="D69" s="31"/>
      <c r="E69" s="32"/>
      <c r="F69" s="33"/>
      <c r="G69" s="6"/>
      <c r="H69" s="34"/>
      <c r="I69" s="36"/>
      <c r="J69" s="284"/>
    </row>
    <row r="70" spans="1:10" ht="39.75" customHeight="1" x14ac:dyDescent="0.25">
      <c r="A70" s="35"/>
      <c r="B70" s="86"/>
      <c r="C70" s="83" t="s">
        <v>92</v>
      </c>
      <c r="D70" s="31">
        <v>55103.35</v>
      </c>
      <c r="E70" s="32">
        <v>55103.35</v>
      </c>
      <c r="F70" s="33">
        <f>E70*G68</f>
        <v>41327.512499999997</v>
      </c>
      <c r="G70" s="6"/>
      <c r="H70" s="34">
        <f>E70-F70</f>
        <v>13775.837500000001</v>
      </c>
      <c r="I70" s="36"/>
      <c r="J70" s="284"/>
    </row>
    <row r="71" spans="1:10" ht="38.25" x14ac:dyDescent="0.25">
      <c r="A71" s="35">
        <v>20</v>
      </c>
      <c r="B71" s="87" t="s">
        <v>93</v>
      </c>
      <c r="C71" s="82" t="s">
        <v>95</v>
      </c>
      <c r="D71" s="31"/>
      <c r="E71" s="33"/>
      <c r="F71" s="33"/>
      <c r="G71" s="6"/>
      <c r="H71" s="34"/>
      <c r="I71" s="36"/>
      <c r="J71" s="284" t="s">
        <v>100</v>
      </c>
    </row>
    <row r="72" spans="1:10" x14ac:dyDescent="0.25">
      <c r="A72" s="35"/>
      <c r="B72" s="85" t="s">
        <v>94</v>
      </c>
      <c r="C72" s="83" t="s">
        <v>96</v>
      </c>
      <c r="D72" s="31">
        <v>829862.17</v>
      </c>
      <c r="E72" s="32">
        <v>0</v>
      </c>
      <c r="F72" s="33">
        <v>0</v>
      </c>
      <c r="G72" s="38">
        <v>0.75</v>
      </c>
      <c r="H72" s="34">
        <f>E72-F72</f>
        <v>0</v>
      </c>
      <c r="I72" s="36"/>
      <c r="J72" s="284"/>
    </row>
    <row r="73" spans="1:10" x14ac:dyDescent="0.25">
      <c r="A73" s="35"/>
      <c r="B73" s="86"/>
      <c r="C73" s="83" t="s">
        <v>97</v>
      </c>
      <c r="D73" s="31"/>
      <c r="E73" s="33"/>
      <c r="F73" s="33"/>
      <c r="G73" s="6"/>
      <c r="H73" s="34"/>
      <c r="I73" s="36"/>
      <c r="J73" s="284"/>
    </row>
    <row r="74" spans="1:10" x14ac:dyDescent="0.25">
      <c r="A74" s="1"/>
      <c r="B74" s="1"/>
      <c r="C74" s="1"/>
      <c r="D74" s="8">
        <f>SUM(D11:D73)</f>
        <v>6796137.0300000003</v>
      </c>
      <c r="E74" s="8">
        <f>SUM(E11:E73)</f>
        <v>3052461.96</v>
      </c>
      <c r="F74" s="8">
        <f>SUM(F11:F73)</f>
        <v>2289346.4700000002</v>
      </c>
      <c r="G74" s="8"/>
      <c r="H74" s="8">
        <f>SUM(H11:H73)</f>
        <v>763115.49</v>
      </c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8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</sheetData>
  <mergeCells count="28">
    <mergeCell ref="B33:B35"/>
    <mergeCell ref="J27:J29"/>
    <mergeCell ref="B5:E5"/>
    <mergeCell ref="B6:D6"/>
    <mergeCell ref="E6:G6"/>
    <mergeCell ref="J11:J13"/>
    <mergeCell ref="J14:J16"/>
    <mergeCell ref="J17:J20"/>
    <mergeCell ref="J21:J23"/>
    <mergeCell ref="B14:B16"/>
    <mergeCell ref="B17:B20"/>
    <mergeCell ref="J24:J26"/>
    <mergeCell ref="J39:J41"/>
    <mergeCell ref="J67:J70"/>
    <mergeCell ref="J71:J73"/>
    <mergeCell ref="B27:B29"/>
    <mergeCell ref="B30:B32"/>
    <mergeCell ref="J49:J51"/>
    <mergeCell ref="J52:J54"/>
    <mergeCell ref="J55:J57"/>
    <mergeCell ref="J58:J60"/>
    <mergeCell ref="J61:J63"/>
    <mergeCell ref="J64:J66"/>
    <mergeCell ref="J30:J32"/>
    <mergeCell ref="J33:J35"/>
    <mergeCell ref="J36:J38"/>
    <mergeCell ref="J43:J45"/>
    <mergeCell ref="J46:J4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zoomScaleSheetLayoutView="96" workbookViewId="0">
      <selection activeCell="A16" sqref="A16:I16"/>
    </sheetView>
  </sheetViews>
  <sheetFormatPr defaultRowHeight="15" x14ac:dyDescent="0.25"/>
  <cols>
    <col min="1" max="1" width="5" customWidth="1"/>
    <col min="2" max="2" width="36" customWidth="1"/>
    <col min="3" max="3" width="27.7109375" customWidth="1"/>
    <col min="4" max="4" width="16.42578125" customWidth="1"/>
    <col min="5" max="5" width="13.140625" customWidth="1"/>
    <col min="6" max="6" width="12.85546875" customWidth="1"/>
    <col min="7" max="7" width="12.140625" customWidth="1"/>
    <col min="8" max="8" width="14.42578125" customWidth="1"/>
    <col min="9" max="9" width="11" customWidth="1"/>
    <col min="10" max="10" width="23.28515625" customWidth="1"/>
    <col min="11" max="11" width="10.28515625" bestFit="1" customWidth="1"/>
    <col min="12" max="12" width="16.42578125" customWidth="1"/>
    <col min="13" max="13" width="11.140625" customWidth="1"/>
  </cols>
  <sheetData>
    <row r="1" spans="1:12" ht="18" x14ac:dyDescent="0.25">
      <c r="A1" s="133"/>
      <c r="B1" s="133"/>
      <c r="C1" s="2"/>
      <c r="D1" s="2"/>
      <c r="E1" s="1"/>
      <c r="F1" s="10"/>
      <c r="G1" s="1"/>
      <c r="H1" s="1"/>
      <c r="I1" s="1"/>
      <c r="J1" s="1"/>
      <c r="K1" s="1"/>
    </row>
    <row r="2" spans="1:12" x14ac:dyDescent="0.25">
      <c r="A2" s="1"/>
      <c r="B2" s="1"/>
      <c r="C2" s="1"/>
      <c r="D2" s="9"/>
      <c r="E2" s="1"/>
      <c r="F2" s="10"/>
      <c r="G2" s="1"/>
      <c r="H2" s="1"/>
      <c r="I2" s="1"/>
      <c r="J2" s="1"/>
      <c r="K2" s="1"/>
    </row>
    <row r="3" spans="1:12" ht="18" x14ac:dyDescent="0.25">
      <c r="A3" s="133" t="s">
        <v>0</v>
      </c>
      <c r="B3" s="133"/>
      <c r="C3" s="2" t="s">
        <v>16</v>
      </c>
      <c r="D3" s="1"/>
      <c r="E3" s="1"/>
      <c r="F3" s="1"/>
      <c r="G3" s="1"/>
      <c r="H3" s="1"/>
      <c r="I3" s="1"/>
      <c r="J3" s="1"/>
    </row>
    <row r="4" spans="1:12" x14ac:dyDescent="0.25">
      <c r="A4" s="1"/>
      <c r="B4" s="88"/>
      <c r="C4" s="88"/>
      <c r="D4" s="88"/>
      <c r="E4" s="88"/>
      <c r="F4" s="1"/>
      <c r="G4" s="1"/>
      <c r="H4" s="1"/>
      <c r="I4" s="1"/>
      <c r="J4" s="3"/>
    </row>
    <row r="5" spans="1:12" ht="17.25" customHeight="1" x14ac:dyDescent="0.25">
      <c r="A5" s="300" t="s">
        <v>112</v>
      </c>
      <c r="B5" s="301"/>
      <c r="C5" s="301"/>
      <c r="D5" s="302" t="s">
        <v>2</v>
      </c>
      <c r="E5" s="302"/>
      <c r="F5" s="302"/>
      <c r="G5" s="303"/>
      <c r="H5" s="6"/>
      <c r="I5" s="4"/>
      <c r="J5" s="4"/>
    </row>
    <row r="6" spans="1:12" ht="51" customHeight="1" x14ac:dyDescent="0.25">
      <c r="A6" s="99" t="s">
        <v>4</v>
      </c>
      <c r="B6" s="99" t="s">
        <v>5</v>
      </c>
      <c r="C6" s="99" t="s">
        <v>6</v>
      </c>
      <c r="D6" s="108" t="s">
        <v>118</v>
      </c>
      <c r="E6" s="107" t="s">
        <v>117</v>
      </c>
      <c r="F6" s="105" t="s">
        <v>119</v>
      </c>
      <c r="G6" s="100" t="s">
        <v>120</v>
      </c>
      <c r="H6" s="100" t="s">
        <v>121</v>
      </c>
      <c r="I6" s="106" t="s">
        <v>122</v>
      </c>
      <c r="J6" s="99" t="s">
        <v>11</v>
      </c>
    </row>
    <row r="7" spans="1:12" x14ac:dyDescent="0.25">
      <c r="A7" s="5">
        <v>1</v>
      </c>
      <c r="B7" s="5">
        <v>2</v>
      </c>
      <c r="C7" s="5">
        <v>3</v>
      </c>
      <c r="D7" s="5">
        <v>4</v>
      </c>
      <c r="E7" s="57">
        <v>5</v>
      </c>
      <c r="F7" s="7">
        <v>6</v>
      </c>
      <c r="G7" s="5">
        <v>7</v>
      </c>
      <c r="H7" s="5">
        <v>8</v>
      </c>
      <c r="I7" s="5">
        <v>9</v>
      </c>
      <c r="J7" s="5">
        <v>10</v>
      </c>
    </row>
    <row r="8" spans="1:12" ht="34.5" customHeight="1" x14ac:dyDescent="0.25">
      <c r="A8" s="97" t="s">
        <v>114</v>
      </c>
      <c r="B8" s="95" t="s">
        <v>113</v>
      </c>
      <c r="C8" s="96" t="s">
        <v>146</v>
      </c>
      <c r="D8" s="134">
        <v>33000</v>
      </c>
      <c r="E8" s="135">
        <v>33000</v>
      </c>
      <c r="F8" s="139">
        <f>E8*G8</f>
        <v>24750</v>
      </c>
      <c r="G8" s="101">
        <v>0.75</v>
      </c>
      <c r="H8" s="140">
        <f t="shared" ref="H8:H13" si="0">E8-F8</f>
        <v>8250</v>
      </c>
      <c r="I8" s="102">
        <v>16</v>
      </c>
      <c r="J8" s="113" t="s">
        <v>126</v>
      </c>
      <c r="K8" s="1"/>
      <c r="L8" s="1"/>
    </row>
    <row r="9" spans="1:12" ht="56.25" customHeight="1" x14ac:dyDescent="0.25">
      <c r="A9" s="103" t="s">
        <v>115</v>
      </c>
      <c r="B9" s="95" t="s">
        <v>144</v>
      </c>
      <c r="C9" s="104" t="s">
        <v>116</v>
      </c>
      <c r="D9" s="134">
        <v>96688</v>
      </c>
      <c r="E9" s="135">
        <v>96688</v>
      </c>
      <c r="F9" s="139">
        <f>E9*G9</f>
        <v>72516</v>
      </c>
      <c r="G9" s="101">
        <v>0.75</v>
      </c>
      <c r="H9" s="140">
        <f t="shared" si="0"/>
        <v>24172</v>
      </c>
      <c r="I9" s="102">
        <v>16</v>
      </c>
      <c r="J9" s="112" t="s">
        <v>126</v>
      </c>
      <c r="K9" s="1"/>
      <c r="L9" s="1"/>
    </row>
    <row r="10" spans="1:12" ht="56.25" customHeight="1" x14ac:dyDescent="0.25">
      <c r="A10" s="110" t="s">
        <v>123</v>
      </c>
      <c r="B10" s="109" t="s">
        <v>143</v>
      </c>
      <c r="C10" s="95" t="s">
        <v>147</v>
      </c>
      <c r="D10" s="134">
        <v>128000</v>
      </c>
      <c r="E10" s="135">
        <v>0</v>
      </c>
      <c r="F10" s="139">
        <f>E10*G10</f>
        <v>0</v>
      </c>
      <c r="G10" s="101">
        <v>0.75</v>
      </c>
      <c r="H10" s="140">
        <f t="shared" si="0"/>
        <v>0</v>
      </c>
      <c r="I10" s="102">
        <v>13</v>
      </c>
      <c r="J10" s="130" t="s">
        <v>98</v>
      </c>
      <c r="K10" s="1"/>
      <c r="L10" s="1"/>
    </row>
    <row r="11" spans="1:12" ht="20.25" customHeight="1" x14ac:dyDescent="0.25">
      <c r="A11" s="347" t="s">
        <v>124</v>
      </c>
      <c r="B11" s="307" t="s">
        <v>128</v>
      </c>
      <c r="C11" s="307" t="s">
        <v>148</v>
      </c>
      <c r="D11" s="136">
        <v>128349.71</v>
      </c>
      <c r="E11" s="138">
        <v>128349.71</v>
      </c>
      <c r="F11" s="137">
        <f>E11*G11</f>
        <v>96262.282500000001</v>
      </c>
      <c r="G11" s="122">
        <v>0.75</v>
      </c>
      <c r="H11" s="141">
        <f t="shared" si="0"/>
        <v>32087.427500000005</v>
      </c>
      <c r="I11" s="325">
        <v>16</v>
      </c>
      <c r="J11" s="349" t="s">
        <v>126</v>
      </c>
    </row>
    <row r="12" spans="1:12" ht="21" customHeight="1" x14ac:dyDescent="0.25">
      <c r="A12" s="348"/>
      <c r="B12" s="328"/>
      <c r="C12" s="328"/>
      <c r="D12" s="144">
        <v>119635.96</v>
      </c>
      <c r="E12" s="145">
        <v>119635.96</v>
      </c>
      <c r="F12" s="146">
        <f>E12*G11</f>
        <v>89726.97</v>
      </c>
      <c r="G12" s="125">
        <v>0.75</v>
      </c>
      <c r="H12" s="147">
        <f t="shared" si="0"/>
        <v>29908.990000000005</v>
      </c>
      <c r="I12" s="326"/>
      <c r="J12" s="350"/>
    </row>
    <row r="13" spans="1:12" ht="15" customHeight="1" x14ac:dyDescent="0.25">
      <c r="A13" s="347" t="s">
        <v>125</v>
      </c>
      <c r="B13" s="328" t="s">
        <v>128</v>
      </c>
      <c r="C13" s="351" t="s">
        <v>171</v>
      </c>
      <c r="D13" s="335">
        <v>64398.720000000001</v>
      </c>
      <c r="E13" s="315">
        <v>64398.720000000001</v>
      </c>
      <c r="F13" s="317">
        <f>E13*G13</f>
        <v>48299.040000000001</v>
      </c>
      <c r="G13" s="319">
        <v>0.75</v>
      </c>
      <c r="H13" s="341">
        <f t="shared" si="0"/>
        <v>16099.68</v>
      </c>
      <c r="I13" s="325">
        <v>17</v>
      </c>
      <c r="J13" s="349" t="s">
        <v>126</v>
      </c>
    </row>
    <row r="14" spans="1:12" ht="27" customHeight="1" x14ac:dyDescent="0.25">
      <c r="A14" s="353"/>
      <c r="B14" s="330"/>
      <c r="C14" s="352"/>
      <c r="D14" s="337"/>
      <c r="E14" s="316"/>
      <c r="F14" s="318"/>
      <c r="G14" s="320"/>
      <c r="H14" s="343"/>
      <c r="I14" s="327"/>
      <c r="J14" s="350"/>
    </row>
    <row r="15" spans="1:12" ht="57" customHeight="1" x14ac:dyDescent="0.25">
      <c r="A15" s="110" t="s">
        <v>127</v>
      </c>
      <c r="B15" s="115" t="s">
        <v>142</v>
      </c>
      <c r="C15" s="115" t="s">
        <v>173</v>
      </c>
      <c r="D15" s="134">
        <v>716000</v>
      </c>
      <c r="E15" s="135">
        <v>716000</v>
      </c>
      <c r="F15" s="139">
        <f>E15*G15</f>
        <v>537000</v>
      </c>
      <c r="G15" s="101">
        <v>0.75</v>
      </c>
      <c r="H15" s="140">
        <f>E15-F15</f>
        <v>179000</v>
      </c>
      <c r="I15" s="102">
        <v>15</v>
      </c>
      <c r="J15" s="116" t="s">
        <v>126</v>
      </c>
    </row>
    <row r="16" spans="1:12" ht="36" customHeight="1" x14ac:dyDescent="0.25">
      <c r="A16" s="117" t="s">
        <v>129</v>
      </c>
      <c r="B16" s="111" t="s">
        <v>130</v>
      </c>
      <c r="C16" s="115" t="s">
        <v>172</v>
      </c>
      <c r="D16" s="134">
        <v>142671.48000000001</v>
      </c>
      <c r="E16" s="135">
        <v>142671.48000000001</v>
      </c>
      <c r="F16" s="139">
        <f>E16*G16</f>
        <v>107003.61000000002</v>
      </c>
      <c r="G16" s="101">
        <v>0.75</v>
      </c>
      <c r="H16" s="140">
        <f>E16-F16</f>
        <v>35667.869999999995</v>
      </c>
      <c r="I16" s="118">
        <v>17</v>
      </c>
      <c r="J16" s="116" t="s">
        <v>126</v>
      </c>
    </row>
    <row r="17" spans="1:10" ht="58.5" customHeight="1" x14ac:dyDescent="0.25">
      <c r="A17" s="110" t="s">
        <v>131</v>
      </c>
      <c r="B17" s="111" t="s">
        <v>141</v>
      </c>
      <c r="C17" s="111" t="s">
        <v>132</v>
      </c>
      <c r="D17" s="134">
        <v>83200</v>
      </c>
      <c r="E17" s="135">
        <v>83200</v>
      </c>
      <c r="F17" s="139">
        <f>E17*G17</f>
        <v>62400</v>
      </c>
      <c r="G17" s="101">
        <v>0.75</v>
      </c>
      <c r="H17" s="140">
        <f>E17-F17</f>
        <v>20800</v>
      </c>
      <c r="I17" s="120">
        <v>17</v>
      </c>
      <c r="J17" s="116" t="s">
        <v>126</v>
      </c>
    </row>
    <row r="18" spans="1:10" ht="43.5" customHeight="1" x14ac:dyDescent="0.25">
      <c r="A18" s="110" t="s">
        <v>133</v>
      </c>
      <c r="B18" s="115" t="s">
        <v>140</v>
      </c>
      <c r="C18" s="115" t="s">
        <v>134</v>
      </c>
      <c r="D18" s="134">
        <v>116671.7</v>
      </c>
      <c r="E18" s="135">
        <v>0</v>
      </c>
      <c r="F18" s="139">
        <v>0</v>
      </c>
      <c r="G18" s="101">
        <v>0.75</v>
      </c>
      <c r="H18" s="140">
        <v>0</v>
      </c>
      <c r="I18" s="102">
        <v>16</v>
      </c>
      <c r="J18" s="129" t="s">
        <v>135</v>
      </c>
    </row>
    <row r="19" spans="1:10" ht="15.75" customHeight="1" x14ac:dyDescent="0.25">
      <c r="A19" s="333" t="s">
        <v>136</v>
      </c>
      <c r="B19" s="307" t="s">
        <v>139</v>
      </c>
      <c r="C19" s="334" t="s">
        <v>181</v>
      </c>
      <c r="D19" s="335">
        <v>1700185.7</v>
      </c>
      <c r="E19" s="315">
        <v>0</v>
      </c>
      <c r="F19" s="317">
        <v>0</v>
      </c>
      <c r="G19" s="319">
        <v>0.75</v>
      </c>
      <c r="H19" s="341">
        <v>0</v>
      </c>
      <c r="I19" s="344">
        <v>13</v>
      </c>
      <c r="J19" s="328" t="s">
        <v>100</v>
      </c>
    </row>
    <row r="20" spans="1:10" ht="12" customHeight="1" x14ac:dyDescent="0.25">
      <c r="A20" s="333"/>
      <c r="B20" s="307"/>
      <c r="C20" s="334"/>
      <c r="D20" s="336"/>
      <c r="E20" s="338"/>
      <c r="F20" s="339"/>
      <c r="G20" s="340"/>
      <c r="H20" s="342"/>
      <c r="I20" s="345"/>
      <c r="J20" s="329"/>
    </row>
    <row r="21" spans="1:10" x14ac:dyDescent="0.25">
      <c r="A21" s="333"/>
      <c r="B21" s="307"/>
      <c r="C21" s="334"/>
      <c r="D21" s="336"/>
      <c r="E21" s="338"/>
      <c r="F21" s="339"/>
      <c r="G21" s="340"/>
      <c r="H21" s="342"/>
      <c r="I21" s="345"/>
      <c r="J21" s="329"/>
    </row>
    <row r="22" spans="1:10" x14ac:dyDescent="0.25">
      <c r="A22" s="333"/>
      <c r="B22" s="307"/>
      <c r="C22" s="334"/>
      <c r="D22" s="336"/>
      <c r="E22" s="338"/>
      <c r="F22" s="339"/>
      <c r="G22" s="340"/>
      <c r="H22" s="342"/>
      <c r="I22" s="345"/>
      <c r="J22" s="329"/>
    </row>
    <row r="23" spans="1:10" ht="9" customHeight="1" x14ac:dyDescent="0.25">
      <c r="A23" s="333"/>
      <c r="B23" s="307"/>
      <c r="C23" s="334"/>
      <c r="D23" s="337"/>
      <c r="E23" s="316"/>
      <c r="F23" s="318"/>
      <c r="G23" s="320"/>
      <c r="H23" s="343"/>
      <c r="I23" s="346"/>
      <c r="J23" s="330"/>
    </row>
    <row r="24" spans="1:10" ht="17.25" customHeight="1" x14ac:dyDescent="0.25">
      <c r="A24" s="331" t="s">
        <v>137</v>
      </c>
      <c r="B24" s="307" t="s">
        <v>138</v>
      </c>
      <c r="C24" s="332" t="s">
        <v>145</v>
      </c>
      <c r="D24" s="309">
        <v>126000</v>
      </c>
      <c r="E24" s="311">
        <v>126000</v>
      </c>
      <c r="F24" s="313">
        <f>E24*G24</f>
        <v>94500</v>
      </c>
      <c r="G24" s="304">
        <v>0.75</v>
      </c>
      <c r="H24" s="321">
        <f>E24-F24</f>
        <v>31500</v>
      </c>
      <c r="I24" s="325">
        <v>13</v>
      </c>
      <c r="J24" s="325" t="s">
        <v>126</v>
      </c>
    </row>
    <row r="25" spans="1:10" ht="32.25" customHeight="1" x14ac:dyDescent="0.25">
      <c r="A25" s="331"/>
      <c r="B25" s="307"/>
      <c r="C25" s="332"/>
      <c r="D25" s="310"/>
      <c r="E25" s="312"/>
      <c r="F25" s="314"/>
      <c r="G25" s="305"/>
      <c r="H25" s="322"/>
      <c r="I25" s="326"/>
      <c r="J25" s="326"/>
    </row>
    <row r="26" spans="1:10" ht="19.5" customHeight="1" x14ac:dyDescent="0.25">
      <c r="A26" s="331"/>
      <c r="B26" s="307"/>
      <c r="C26" s="332"/>
      <c r="D26" s="150">
        <v>391000</v>
      </c>
      <c r="E26" s="151">
        <v>391000</v>
      </c>
      <c r="F26" s="149">
        <f>D26*G24</f>
        <v>293250</v>
      </c>
      <c r="G26" s="152">
        <v>0.75</v>
      </c>
      <c r="H26" s="148">
        <f>E26-F26</f>
        <v>97750</v>
      </c>
      <c r="I26" s="327"/>
      <c r="J26" s="327"/>
    </row>
    <row r="27" spans="1:10" ht="51" x14ac:dyDescent="0.25">
      <c r="A27" s="142" t="s">
        <v>149</v>
      </c>
      <c r="B27" s="111" t="s">
        <v>150</v>
      </c>
      <c r="C27" s="115" t="s">
        <v>174</v>
      </c>
      <c r="D27" s="134">
        <v>124196.2</v>
      </c>
      <c r="E27" s="135">
        <v>90086.080000000002</v>
      </c>
      <c r="F27" s="139">
        <f>E27*G27</f>
        <v>67564.56</v>
      </c>
      <c r="G27" s="101">
        <v>0.75</v>
      </c>
      <c r="H27" s="140">
        <f>E27-F27</f>
        <v>22521.520000000004</v>
      </c>
      <c r="I27" s="120">
        <v>17</v>
      </c>
      <c r="J27" s="111" t="s">
        <v>154</v>
      </c>
    </row>
    <row r="28" spans="1:10" ht="52.5" customHeight="1" x14ac:dyDescent="0.25">
      <c r="A28" s="117" t="s">
        <v>151</v>
      </c>
      <c r="B28" s="114" t="s">
        <v>152</v>
      </c>
      <c r="C28" s="111" t="s">
        <v>153</v>
      </c>
      <c r="D28" s="134">
        <v>40600</v>
      </c>
      <c r="E28" s="135">
        <v>0</v>
      </c>
      <c r="F28" s="139">
        <v>0</v>
      </c>
      <c r="G28" s="101">
        <v>0.75</v>
      </c>
      <c r="H28" s="140">
        <v>0</v>
      </c>
      <c r="I28" s="120">
        <v>13</v>
      </c>
      <c r="J28" s="111" t="s">
        <v>102</v>
      </c>
    </row>
    <row r="29" spans="1:10" ht="58.5" customHeight="1" x14ac:dyDescent="0.25">
      <c r="A29" s="117" t="s">
        <v>155</v>
      </c>
      <c r="B29" s="115" t="s">
        <v>158</v>
      </c>
      <c r="C29" s="143" t="s">
        <v>156</v>
      </c>
      <c r="D29" s="136">
        <v>98500</v>
      </c>
      <c r="E29" s="138">
        <v>98500</v>
      </c>
      <c r="F29" s="137">
        <f>E29*75%</f>
        <v>73875</v>
      </c>
      <c r="G29" s="122">
        <v>0.75</v>
      </c>
      <c r="H29" s="141">
        <f>E29-F29</f>
        <v>24625</v>
      </c>
      <c r="I29" s="98">
        <v>17</v>
      </c>
      <c r="J29" s="123" t="s">
        <v>126</v>
      </c>
    </row>
    <row r="30" spans="1:10" ht="42.75" customHeight="1" x14ac:dyDescent="0.25">
      <c r="A30" s="117" t="s">
        <v>157</v>
      </c>
      <c r="B30" s="114" t="s">
        <v>159</v>
      </c>
      <c r="C30" s="115" t="s">
        <v>175</v>
      </c>
      <c r="D30" s="134">
        <v>232539.75</v>
      </c>
      <c r="E30" s="135">
        <v>232539.75</v>
      </c>
      <c r="F30" s="139">
        <f>E30*G30</f>
        <v>174404.8125</v>
      </c>
      <c r="G30" s="101">
        <v>0.75</v>
      </c>
      <c r="H30" s="140">
        <f>E30-F30</f>
        <v>58134.9375</v>
      </c>
      <c r="I30" s="120">
        <v>18</v>
      </c>
      <c r="J30" s="121" t="s">
        <v>126</v>
      </c>
    </row>
    <row r="31" spans="1:10" ht="38.25" x14ac:dyDescent="0.25">
      <c r="A31" s="124" t="s">
        <v>160</v>
      </c>
      <c r="B31" s="115" t="s">
        <v>161</v>
      </c>
      <c r="C31" s="115" t="s">
        <v>176</v>
      </c>
      <c r="D31" s="134">
        <v>631114</v>
      </c>
      <c r="E31" s="135">
        <v>0</v>
      </c>
      <c r="F31" s="139">
        <v>0</v>
      </c>
      <c r="G31" s="101">
        <v>0.75</v>
      </c>
      <c r="H31" s="140">
        <f>E31-F31</f>
        <v>0</v>
      </c>
      <c r="I31" s="120">
        <v>14</v>
      </c>
      <c r="J31" s="111" t="s">
        <v>164</v>
      </c>
    </row>
    <row r="32" spans="1:10" ht="44.25" customHeight="1" x14ac:dyDescent="0.25">
      <c r="A32" s="126" t="s">
        <v>162</v>
      </c>
      <c r="B32" s="119" t="s">
        <v>163</v>
      </c>
      <c r="C32" s="127" t="s">
        <v>177</v>
      </c>
      <c r="D32" s="136">
        <v>116581</v>
      </c>
      <c r="E32" s="138">
        <v>0</v>
      </c>
      <c r="F32" s="137">
        <v>0</v>
      </c>
      <c r="G32" s="122">
        <v>0.75</v>
      </c>
      <c r="H32" s="141">
        <f>E32-F32</f>
        <v>0</v>
      </c>
      <c r="I32" s="98">
        <v>14</v>
      </c>
      <c r="J32" s="128" t="s">
        <v>164</v>
      </c>
    </row>
    <row r="33" spans="1:10" ht="17.25" customHeight="1" x14ac:dyDescent="0.25">
      <c r="A33" s="306" t="s">
        <v>165</v>
      </c>
      <c r="B33" s="307" t="s">
        <v>166</v>
      </c>
      <c r="C33" s="307" t="s">
        <v>178</v>
      </c>
      <c r="D33" s="309">
        <v>202743.01</v>
      </c>
      <c r="E33" s="311">
        <v>202743.01</v>
      </c>
      <c r="F33" s="313">
        <f>E33*G33</f>
        <v>152057.25750000001</v>
      </c>
      <c r="G33" s="308">
        <v>0.75</v>
      </c>
      <c r="H33" s="321">
        <f>E33-F33</f>
        <v>50685.752500000002</v>
      </c>
      <c r="I33" s="325">
        <v>16</v>
      </c>
      <c r="J33" s="324" t="s">
        <v>126</v>
      </c>
    </row>
    <row r="34" spans="1:10" ht="20.25" customHeight="1" x14ac:dyDescent="0.25">
      <c r="A34" s="306"/>
      <c r="B34" s="307"/>
      <c r="C34" s="307"/>
      <c r="D34" s="310"/>
      <c r="E34" s="312"/>
      <c r="F34" s="314"/>
      <c r="G34" s="308"/>
      <c r="H34" s="322"/>
      <c r="I34" s="326"/>
      <c r="J34" s="324"/>
    </row>
    <row r="35" spans="1:10" ht="19.5" customHeight="1" x14ac:dyDescent="0.25">
      <c r="A35" s="306"/>
      <c r="B35" s="307"/>
      <c r="C35" s="307"/>
      <c r="D35" s="150">
        <v>222545.9</v>
      </c>
      <c r="E35" s="151">
        <v>222545.9</v>
      </c>
      <c r="F35" s="149">
        <f>E35*G33</f>
        <v>166909.42499999999</v>
      </c>
      <c r="G35" s="308"/>
      <c r="H35" s="148">
        <f>E35-F35</f>
        <v>55636.475000000006</v>
      </c>
      <c r="I35" s="327"/>
      <c r="J35" s="324"/>
    </row>
    <row r="36" spans="1:10" ht="30.75" customHeight="1" x14ac:dyDescent="0.25">
      <c r="A36" s="306" t="s">
        <v>167</v>
      </c>
      <c r="B36" s="307" t="s">
        <v>168</v>
      </c>
      <c r="C36" s="307" t="s">
        <v>180</v>
      </c>
      <c r="D36" s="153">
        <v>396550.38</v>
      </c>
      <c r="E36" s="154">
        <v>250000</v>
      </c>
      <c r="F36" s="155">
        <f>E36*G36</f>
        <v>187500</v>
      </c>
      <c r="G36" s="308">
        <v>0.75</v>
      </c>
      <c r="H36" s="156">
        <f>E36-F36</f>
        <v>62500</v>
      </c>
      <c r="I36" s="323">
        <v>13</v>
      </c>
      <c r="J36" s="307" t="s">
        <v>154</v>
      </c>
    </row>
    <row r="37" spans="1:10" ht="26.25" customHeight="1" x14ac:dyDescent="0.25">
      <c r="A37" s="306"/>
      <c r="B37" s="307"/>
      <c r="C37" s="307"/>
      <c r="D37" s="150">
        <v>55103.35</v>
      </c>
      <c r="E37" s="151">
        <v>55103.35</v>
      </c>
      <c r="F37" s="149">
        <f>E37*G36</f>
        <v>41327.512499999997</v>
      </c>
      <c r="G37" s="308"/>
      <c r="H37" s="148">
        <f>E37-F37</f>
        <v>13775.837500000001</v>
      </c>
      <c r="I37" s="323"/>
      <c r="J37" s="307"/>
    </row>
    <row r="38" spans="1:10" ht="49.5" customHeight="1" x14ac:dyDescent="0.25">
      <c r="A38" s="131" t="s">
        <v>169</v>
      </c>
      <c r="B38" s="115" t="s">
        <v>170</v>
      </c>
      <c r="C38" s="115" t="s">
        <v>179</v>
      </c>
      <c r="D38" s="134">
        <v>829862.17</v>
      </c>
      <c r="E38" s="135">
        <v>0</v>
      </c>
      <c r="F38" s="139">
        <v>0</v>
      </c>
      <c r="G38" s="101">
        <v>0.75</v>
      </c>
      <c r="H38" s="140">
        <f>E38-F38</f>
        <v>0</v>
      </c>
      <c r="I38" s="132">
        <v>15</v>
      </c>
      <c r="J38" s="111" t="s">
        <v>100</v>
      </c>
    </row>
  </sheetData>
  <mergeCells count="53">
    <mergeCell ref="A11:A12"/>
    <mergeCell ref="I11:I12"/>
    <mergeCell ref="J11:J12"/>
    <mergeCell ref="B13:B14"/>
    <mergeCell ref="C13:C14"/>
    <mergeCell ref="A13:A14"/>
    <mergeCell ref="D13:D14"/>
    <mergeCell ref="H13:H14"/>
    <mergeCell ref="I13:I14"/>
    <mergeCell ref="J13:J14"/>
    <mergeCell ref="C11:C12"/>
    <mergeCell ref="B11:B12"/>
    <mergeCell ref="J19:J23"/>
    <mergeCell ref="B24:B26"/>
    <mergeCell ref="A24:A26"/>
    <mergeCell ref="C24:C26"/>
    <mergeCell ref="A19:A23"/>
    <mergeCell ref="B19:B23"/>
    <mergeCell ref="C19:C23"/>
    <mergeCell ref="D19:D23"/>
    <mergeCell ref="E19:E23"/>
    <mergeCell ref="F19:F23"/>
    <mergeCell ref="G19:G23"/>
    <mergeCell ref="H19:H23"/>
    <mergeCell ref="I19:I23"/>
    <mergeCell ref="I24:I26"/>
    <mergeCell ref="J24:J26"/>
    <mergeCell ref="D24:D25"/>
    <mergeCell ref="E24:E25"/>
    <mergeCell ref="F24:F25"/>
    <mergeCell ref="H24:H25"/>
    <mergeCell ref="J36:J37"/>
    <mergeCell ref="I36:I37"/>
    <mergeCell ref="H33:H34"/>
    <mergeCell ref="G33:G35"/>
    <mergeCell ref="J33:J35"/>
    <mergeCell ref="I33:I35"/>
    <mergeCell ref="A5:C5"/>
    <mergeCell ref="D5:G5"/>
    <mergeCell ref="G24:G25"/>
    <mergeCell ref="A36:A37"/>
    <mergeCell ref="B36:B37"/>
    <mergeCell ref="C36:C37"/>
    <mergeCell ref="G36:G37"/>
    <mergeCell ref="A33:A35"/>
    <mergeCell ref="B33:B35"/>
    <mergeCell ref="C33:C35"/>
    <mergeCell ref="D33:D34"/>
    <mergeCell ref="E33:E34"/>
    <mergeCell ref="F33:F34"/>
    <mergeCell ref="E13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Arkusz4</vt:lpstr>
      <vt:lpstr>Arkusz1</vt:lpstr>
      <vt:lpstr>Arkusz3</vt:lpstr>
      <vt:lpstr>Arkusz3!Obszar_wydruku</vt:lpstr>
      <vt:lpstr>Arkusz4!Obszar_wydruku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Gorczyca</dc:creator>
  <cp:lastModifiedBy>Joanna Przybylska</cp:lastModifiedBy>
  <cp:lastPrinted>2020-01-29T13:29:37Z</cp:lastPrinted>
  <dcterms:created xsi:type="dcterms:W3CDTF">2019-03-01T06:55:48Z</dcterms:created>
  <dcterms:modified xsi:type="dcterms:W3CDTF">2020-01-29T13:29:40Z</dcterms:modified>
</cp:coreProperties>
</file>