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kub\AppData\Local\Temp\notes7C5DFD\"/>
    </mc:Choice>
  </mc:AlternateContent>
  <xr:revisionPtr revIDLastSave="0" documentId="13_ncr:1_{4F8EBEE3-0686-4F2F-A3E0-48B74ECA29BB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Arkusz3" sheetId="3" r:id="rId1"/>
    <sheet name="Arkusz2" sheetId="5" r:id="rId2"/>
    <sheet name="Arkusz1" sheetId="4" r:id="rId3"/>
  </sheets>
  <definedNames>
    <definedName name="_xlnm.Print_Area" localSheetId="0">Arkusz3!$A$1:$J$37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H10" i="4" l="1"/>
  <c r="E25" i="4"/>
  <c r="E21" i="4"/>
  <c r="E15" i="4"/>
  <c r="F9" i="4"/>
  <c r="H9" i="4" s="1"/>
  <c r="F8" i="4"/>
  <c r="H8" i="4" s="1"/>
  <c r="C5" i="4"/>
  <c r="H27" i="3"/>
  <c r="H23" i="3"/>
  <c r="F16" i="4" l="1"/>
  <c r="F30" i="3"/>
  <c r="F35" i="3" l="1"/>
  <c r="H30" i="3"/>
  <c r="H12" i="3"/>
  <c r="H35" i="3" l="1"/>
</calcChain>
</file>

<file path=xl/sharedStrings.xml><?xml version="1.0" encoding="utf-8"?>
<sst xmlns="http://schemas.openxmlformats.org/spreadsheetml/2006/main" count="90" uniqueCount="80">
  <si>
    <t>L.p.</t>
  </si>
  <si>
    <t>Inwestor</t>
  </si>
  <si>
    <t>Zakres inwestycji</t>
  </si>
  <si>
    <t>Wartość</t>
  </si>
  <si>
    <t>inwestycji</t>
  </si>
  <si>
    <t>Środki</t>
  </si>
  <si>
    <t>budżetowe</t>
  </si>
  <si>
    <t>%</t>
  </si>
  <si>
    <t>dofinansow.</t>
  </si>
  <si>
    <t>mieszkańców</t>
  </si>
  <si>
    <t>Stowarzyszenie na rzecz budowy</t>
  </si>
  <si>
    <t xml:space="preserve">Stowarzyszenie na rzecz budowy </t>
  </si>
  <si>
    <t>ul. Stanisława Grochowiaka</t>
  </si>
  <si>
    <t>ul. Grochowiaka 11/1, 60-461 Poznań</t>
  </si>
  <si>
    <t>ul. Grochowiaka</t>
  </si>
  <si>
    <t xml:space="preserve"> - kanalizacja deszczowa 185 m.b.</t>
  </si>
  <si>
    <t xml:space="preserve"> - oświetlenie 5 lamp</t>
  </si>
  <si>
    <t>sieci wodociągowej i kanalizacyjnej</t>
  </si>
  <si>
    <t>Nowa Przeworska</t>
  </si>
  <si>
    <t>ul. Przeworska</t>
  </si>
  <si>
    <t xml:space="preserve"> - wodociąg 135 m.b.</t>
  </si>
  <si>
    <t xml:space="preserve"> - kanalizacja sanitarna 143 m.b.</t>
  </si>
  <si>
    <t>Stowarzyszenie na rzecz budowy dróg</t>
  </si>
  <si>
    <t>ul. Staszica 2/10</t>
  </si>
  <si>
    <t>60-527 Poznań</t>
  </si>
  <si>
    <t>ul. Buczka</t>
  </si>
  <si>
    <t xml:space="preserve"> - kanalizacja sanitarna 62,50 m.b.</t>
  </si>
  <si>
    <t>ul. Przeworska 21, 61-323 Poznań</t>
  </si>
  <si>
    <t>Stowarzyszenie na rzecz budowy sieci</t>
  </si>
  <si>
    <t xml:space="preserve">wodnej i kanalizacyjnej w ulicy bocznej </t>
  </si>
  <si>
    <t>od ulicy Szczepankowo</t>
  </si>
  <si>
    <t>ul. Szczepankowo 98A, 61-306 Poznań</t>
  </si>
  <si>
    <t>ul. boczna od ul. Szczepankowo</t>
  </si>
  <si>
    <t xml:space="preserve"> - kanalizacja sanitarna 154,5 m.b.</t>
  </si>
  <si>
    <t xml:space="preserve"> - wodociąg 153,2 m.b.</t>
  </si>
  <si>
    <t>ul. boczna od ul. Spławie</t>
  </si>
  <si>
    <t xml:space="preserve">Stowarzyszenie "Wyzwanie" </t>
  </si>
  <si>
    <t>ul. Spławie 39a, 61-312 Poznań</t>
  </si>
  <si>
    <t xml:space="preserve"> - kanalizacja sanitarna 175 m.b.</t>
  </si>
  <si>
    <t xml:space="preserve"> - wodociąg 166 m.b.</t>
  </si>
  <si>
    <t>Propozycja podziału środków w zł</t>
  </si>
  <si>
    <t>Stowarzyszenie Sokalska 22</t>
  </si>
  <si>
    <t>ul. Sokalska 22/1, 61-324 Poznań</t>
  </si>
  <si>
    <t>ul. Sokalska</t>
  </si>
  <si>
    <t xml:space="preserve"> - kanalizacja sanitarna 48 m.b.</t>
  </si>
  <si>
    <t xml:space="preserve">wodno-kanalizacyjnej w drodze bocznej </t>
  </si>
  <si>
    <t>do ulicy Szczepankowo</t>
  </si>
  <si>
    <t>ul. Szczepankowo 64, 61-311 Poznań</t>
  </si>
  <si>
    <t>ul. boczna do ul. Szczepankowo</t>
  </si>
  <si>
    <t xml:space="preserve"> - kanalizacja sanitarna 148,5 m.b.</t>
  </si>
  <si>
    <t xml:space="preserve"> - wodociąg 133 m.b.</t>
  </si>
  <si>
    <t>Uwagi</t>
  </si>
  <si>
    <t>8</t>
  </si>
  <si>
    <t>z 2024</t>
  </si>
  <si>
    <t>Nawierzchnia</t>
  </si>
  <si>
    <t>Oświetlenie</t>
  </si>
  <si>
    <t>wnioski do 15.02.2025</t>
  </si>
  <si>
    <t xml:space="preserve">Grochowiaka </t>
  </si>
  <si>
    <t>zotaje</t>
  </si>
  <si>
    <t>Przeworska</t>
  </si>
  <si>
    <t>Buczka</t>
  </si>
  <si>
    <t>b.Szczepankowo I</t>
  </si>
  <si>
    <t>b.Spławie I</t>
  </si>
  <si>
    <t>Kanalizacja sanitarna i wodociąg</t>
  </si>
  <si>
    <t>wnioski po 26.02.2025</t>
  </si>
  <si>
    <t>Sokalska</t>
  </si>
  <si>
    <t>Skibowa</t>
  </si>
  <si>
    <t>Propozycja</t>
  </si>
  <si>
    <t>b.Szczepankowo II</t>
  </si>
  <si>
    <t>b.Spławie II</t>
  </si>
  <si>
    <t>do ZDM korekta 26.02.2025</t>
  </si>
  <si>
    <t>zostało</t>
  </si>
  <si>
    <t>korekta w czerwcu</t>
  </si>
  <si>
    <t>Załącznik nr 1</t>
  </si>
  <si>
    <t>Prezydenta Miasta Poznania</t>
  </si>
  <si>
    <t xml:space="preserve">                                     Wykaz wniosków przyjętych do realizacji w 2025 r. na posiedzeniu Komisji 18.03.2025 r. </t>
  </si>
  <si>
    <t>* Pełna dokumentacja.</t>
  </si>
  <si>
    <r>
      <t xml:space="preserve"> - nawierzchnia 2 032 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</t>
    </r>
  </si>
  <si>
    <t>do zarządzenia  Nr 280/2025/P</t>
  </si>
  <si>
    <t xml:space="preserve">z dnia 08 kwietnia 2025 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</si>
</sst>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13" xfId="0" applyBorder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3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2" fillId="0" borderId="30" xfId="0" applyFont="1" applyBorder="1"/>
    <xf numFmtId="4" fontId="2" fillId="0" borderId="30" xfId="0" applyNumberFormat="1" applyFont="1" applyBorder="1"/>
    <xf numFmtId="0" fontId="2" fillId="0" borderId="6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4" fontId="0" fillId="0" borderId="30" xfId="0" applyNumberFormat="1" applyBorder="1" applyAlignment="1">
      <alignment horizontal="center" wrapText="1"/>
    </xf>
    <xf numFmtId="0" fontId="0" fillId="0" borderId="30" xfId="0" applyBorder="1" applyAlignment="1">
      <alignment vertical="center"/>
    </xf>
    <xf numFmtId="4" fontId="0" fillId="0" borderId="3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/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/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4" fillId="0" borderId="5" xfId="0" applyFont="1" applyBorder="1"/>
    <xf numFmtId="164" fontId="4" fillId="0" borderId="7" xfId="0" applyNumberFormat="1" applyFont="1" applyBorder="1"/>
    <xf numFmtId="43" fontId="7" fillId="0" borderId="7" xfId="1" applyNumberFormat="1" applyFont="1" applyBorder="1" applyAlignment="1">
      <alignment horizontal="left"/>
    </xf>
    <xf numFmtId="0" fontId="5" fillId="0" borderId="14" xfId="0" applyFont="1" applyBorder="1"/>
    <xf numFmtId="43" fontId="7" fillId="0" borderId="14" xfId="1" applyNumberFormat="1" applyFont="1" applyBorder="1" applyAlignment="1">
      <alignment horizontal="left"/>
    </xf>
    <xf numFmtId="49" fontId="6" fillId="0" borderId="14" xfId="1" applyNumberFormat="1" applyFont="1" applyBorder="1" applyAlignment="1">
      <alignment horizontal="left" vertical="center"/>
    </xf>
    <xf numFmtId="43" fontId="4" fillId="0" borderId="7" xfId="0" applyNumberFormat="1" applyFont="1" applyBorder="1"/>
    <xf numFmtId="43" fontId="7" fillId="0" borderId="7" xfId="0" applyNumberFormat="1" applyFont="1" applyBorder="1"/>
    <xf numFmtId="43" fontId="7" fillId="0" borderId="14" xfId="0" applyNumberFormat="1" applyFont="1" applyBorder="1"/>
    <xf numFmtId="49" fontId="6" fillId="0" borderId="14" xfId="0" quotePrefix="1" applyNumberFormat="1" applyFont="1" applyBorder="1" applyAlignment="1">
      <alignment horizontal="left" vertical="center"/>
    </xf>
    <xf numFmtId="0" fontId="5" fillId="0" borderId="5" xfId="0" quotePrefix="1" applyFont="1" applyBorder="1"/>
    <xf numFmtId="43" fontId="5" fillId="0" borderId="7" xfId="1" applyNumberFormat="1" applyFont="1" applyBorder="1"/>
    <xf numFmtId="49" fontId="6" fillId="0" borderId="14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/>
    <xf numFmtId="43" fontId="5" fillId="0" borderId="17" xfId="1" applyNumberFormat="1" applyFont="1" applyBorder="1"/>
    <xf numFmtId="0" fontId="5" fillId="0" borderId="16" xfId="0" applyFont="1" applyBorder="1" applyAlignment="1">
      <alignment horizontal="center"/>
    </xf>
    <xf numFmtId="49" fontId="6" fillId="0" borderId="16" xfId="0" applyNumberFormat="1" applyFont="1" applyBorder="1" applyAlignment="1">
      <alignment horizontal="left" vertical="center"/>
    </xf>
    <xf numFmtId="0" fontId="4" fillId="0" borderId="4" xfId="0" applyFont="1" applyBorder="1"/>
    <xf numFmtId="43" fontId="5" fillId="0" borderId="7" xfId="0" applyNumberFormat="1" applyFont="1" applyBorder="1"/>
    <xf numFmtId="43" fontId="5" fillId="0" borderId="17" xfId="0" applyNumberFormat="1" applyFont="1" applyBorder="1"/>
    <xf numFmtId="43" fontId="7" fillId="0" borderId="7" xfId="1" applyNumberFormat="1" applyFont="1" applyBorder="1"/>
    <xf numFmtId="43" fontId="4" fillId="0" borderId="7" xfId="1" applyNumberFormat="1" applyFont="1" applyBorder="1"/>
    <xf numFmtId="0" fontId="8" fillId="0" borderId="17" xfId="0" applyFont="1" applyBorder="1" applyAlignment="1">
      <alignment horizontal="center"/>
    </xf>
    <xf numFmtId="0" fontId="8" fillId="0" borderId="6" xfId="0" applyFont="1" applyBorder="1"/>
    <xf numFmtId="43" fontId="7" fillId="0" borderId="17" xfId="0" applyNumberFormat="1" applyFont="1" applyBorder="1"/>
    <xf numFmtId="49" fontId="6" fillId="0" borderId="16" xfId="0" quotePrefix="1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5" fillId="0" borderId="29" xfId="0" applyFont="1" applyBorder="1"/>
    <xf numFmtId="43" fontId="5" fillId="0" borderId="19" xfId="0" applyNumberFormat="1" applyFont="1" applyBorder="1"/>
    <xf numFmtId="0" fontId="5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/>
    </xf>
    <xf numFmtId="0" fontId="5" fillId="0" borderId="35" xfId="0" applyFont="1" applyBorder="1"/>
    <xf numFmtId="49" fontId="6" fillId="0" borderId="13" xfId="0" applyNumberFormat="1" applyFont="1" applyBorder="1" applyAlignment="1">
      <alignment horizontal="left" vertical="center"/>
    </xf>
    <xf numFmtId="0" fontId="0" fillId="0" borderId="0" xfId="0"/>
    <xf numFmtId="0" fontId="9" fillId="0" borderId="0" xfId="0" applyFont="1" applyAlignment="1"/>
    <xf numFmtId="43" fontId="4" fillId="0" borderId="8" xfId="0" applyNumberFormat="1" applyFont="1" applyBorder="1"/>
    <xf numFmtId="0" fontId="7" fillId="0" borderId="1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3" fontId="6" fillId="0" borderId="7" xfId="0" applyNumberFormat="1" applyFont="1" applyBorder="1"/>
    <xf numFmtId="43" fontId="6" fillId="0" borderId="17" xfId="0" applyNumberFormat="1" applyFont="1" applyBorder="1"/>
    <xf numFmtId="43" fontId="6" fillId="0" borderId="19" xfId="0" applyNumberFormat="1" applyFont="1" applyBorder="1"/>
    <xf numFmtId="43" fontId="7" fillId="0" borderId="8" xfId="0" applyNumberFormat="1" applyFont="1" applyBorder="1"/>
    <xf numFmtId="0" fontId="6" fillId="0" borderId="14" xfId="0" applyFont="1" applyBorder="1" applyAlignment="1">
      <alignment horizontal="center"/>
    </xf>
    <xf numFmtId="43" fontId="6" fillId="0" borderId="14" xfId="0" applyNumberFormat="1" applyFont="1" applyBorder="1"/>
    <xf numFmtId="43" fontId="6" fillId="0" borderId="16" xfId="0" applyNumberFormat="1" applyFont="1" applyBorder="1"/>
    <xf numFmtId="43" fontId="7" fillId="0" borderId="16" xfId="0" applyNumberFormat="1" applyFont="1" applyBorder="1"/>
    <xf numFmtId="43" fontId="6" fillId="0" borderId="22" xfId="0" applyNumberFormat="1" applyFont="1" applyBorder="1"/>
    <xf numFmtId="49" fontId="6" fillId="0" borderId="21" xfId="0" applyNumberFormat="1" applyFont="1" applyBorder="1" applyAlignment="1">
      <alignment horizontal="center" vertical="center" wrapText="1" readingOrder="1"/>
    </xf>
    <xf numFmtId="49" fontId="6" fillId="0" borderId="14" xfId="0" applyNumberFormat="1" applyFont="1" applyBorder="1" applyAlignment="1">
      <alignment horizontal="center" vertical="center" wrapText="1" readingOrder="1"/>
    </xf>
    <xf numFmtId="49" fontId="6" fillId="0" borderId="16" xfId="0" applyNumberFormat="1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20" xfId="0" applyFont="1" applyBorder="1" applyAlignment="1">
      <alignment horizontal="right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4" fontId="0" fillId="0" borderId="23" xfId="0" applyNumberFormat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28" xfId="0" applyNumberForma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/>
    </xf>
    <xf numFmtId="4" fontId="2" fillId="0" borderId="5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Normal="100" zoomScaleSheetLayoutView="100" workbookViewId="0">
      <selection activeCell="I3" sqref="I3"/>
    </sheetView>
  </sheetViews>
  <sheetFormatPr defaultRowHeight="15" x14ac:dyDescent="0.25"/>
  <cols>
    <col min="1" max="1" width="16.28515625" style="5" customWidth="1"/>
    <col min="2" max="2" width="3.7109375" style="5" customWidth="1"/>
    <col min="3" max="3" width="38.5703125" style="5" customWidth="1"/>
    <col min="4" max="4" width="34.28515625" style="5" customWidth="1"/>
    <col min="5" max="6" width="16.7109375" style="5" customWidth="1"/>
    <col min="7" max="7" width="10.85546875" style="5" customWidth="1"/>
    <col min="8" max="8" width="16.5703125" style="5" customWidth="1"/>
    <col min="9" max="9" width="24.85546875" style="5" customWidth="1"/>
    <col min="10" max="10" width="3.5703125" style="5" customWidth="1"/>
    <col min="11" max="11" width="10.7109375" style="5" bestFit="1" customWidth="1"/>
    <col min="12" max="12" width="9.140625" style="5"/>
    <col min="13" max="13" width="12.140625" style="5" bestFit="1" customWidth="1"/>
    <col min="14" max="16384" width="9.140625" style="5"/>
  </cols>
  <sheetData>
    <row r="1" spans="1:12" s="89" customFormat="1" x14ac:dyDescent="0.25"/>
    <row r="2" spans="1:12" s="89" customFormat="1" x14ac:dyDescent="0.25"/>
    <row r="3" spans="1:12" s="33" customFormat="1" x14ac:dyDescent="0.25">
      <c r="A3" s="2"/>
      <c r="B3" s="2"/>
      <c r="C3" s="2"/>
      <c r="D3" s="2"/>
      <c r="E3" s="2"/>
      <c r="F3" s="2"/>
      <c r="G3" s="2"/>
      <c r="H3" s="2"/>
      <c r="I3" s="34" t="s">
        <v>73</v>
      </c>
    </row>
    <row r="4" spans="1:12" ht="15" customHeight="1" x14ac:dyDescent="0.25">
      <c r="B4" s="4"/>
      <c r="C4" s="110" t="s">
        <v>75</v>
      </c>
      <c r="D4" s="110"/>
      <c r="E4" s="110"/>
      <c r="F4" s="110"/>
      <c r="G4" s="110"/>
      <c r="H4" s="111" t="s">
        <v>78</v>
      </c>
      <c r="I4" s="111"/>
    </row>
    <row r="5" spans="1:12" s="36" customFormat="1" ht="15" customHeight="1" x14ac:dyDescent="0.25">
      <c r="B5" s="4"/>
      <c r="C5" s="4"/>
      <c r="D5" s="90"/>
      <c r="E5" s="37"/>
      <c r="F5" s="38"/>
      <c r="G5" s="32"/>
      <c r="H5" s="111" t="s">
        <v>74</v>
      </c>
      <c r="I5" s="111"/>
    </row>
    <row r="6" spans="1:12" ht="15.75" thickBot="1" x14ac:dyDescent="0.3">
      <c r="B6" s="2"/>
      <c r="C6" s="2"/>
      <c r="D6" s="7"/>
      <c r="E6" s="4"/>
      <c r="H6" s="112" t="s">
        <v>79</v>
      </c>
      <c r="I6" s="112"/>
    </row>
    <row r="7" spans="1:12" ht="15.75" thickBot="1" x14ac:dyDescent="0.3">
      <c r="B7" s="39"/>
      <c r="C7" s="40"/>
      <c r="D7" s="40"/>
      <c r="E7" s="106" t="s">
        <v>40</v>
      </c>
      <c r="F7" s="107"/>
      <c r="G7" s="107"/>
      <c r="H7" s="108"/>
      <c r="I7" s="103" t="s">
        <v>51</v>
      </c>
    </row>
    <row r="8" spans="1:12" x14ac:dyDescent="0.25">
      <c r="B8" s="41" t="s">
        <v>0</v>
      </c>
      <c r="C8" s="42" t="s">
        <v>1</v>
      </c>
      <c r="D8" s="42" t="s">
        <v>2</v>
      </c>
      <c r="E8" s="41" t="s">
        <v>3</v>
      </c>
      <c r="F8" s="92" t="s">
        <v>5</v>
      </c>
      <c r="G8" s="43" t="s">
        <v>7</v>
      </c>
      <c r="H8" s="98" t="s">
        <v>5</v>
      </c>
      <c r="I8" s="104"/>
    </row>
    <row r="9" spans="1:12" ht="15" customHeight="1" x14ac:dyDescent="0.25">
      <c r="B9" s="44"/>
      <c r="C9" s="45"/>
      <c r="D9" s="45"/>
      <c r="E9" s="41" t="s">
        <v>4</v>
      </c>
      <c r="F9" s="93" t="s">
        <v>6</v>
      </c>
      <c r="G9" s="46" t="s">
        <v>8</v>
      </c>
      <c r="H9" s="98" t="s">
        <v>9</v>
      </c>
      <c r="I9" s="105"/>
    </row>
    <row r="10" spans="1:12" ht="12.75" customHeight="1" thickBot="1" x14ac:dyDescent="0.3">
      <c r="B10" s="47">
        <v>1</v>
      </c>
      <c r="C10" s="48">
        <v>2</v>
      </c>
      <c r="D10" s="48">
        <v>3</v>
      </c>
      <c r="E10" s="47">
        <v>4</v>
      </c>
      <c r="F10" s="49">
        <v>5</v>
      </c>
      <c r="G10" s="50">
        <v>6</v>
      </c>
      <c r="H10" s="51">
        <v>7</v>
      </c>
      <c r="I10" s="52" t="s">
        <v>52</v>
      </c>
    </row>
    <row r="11" spans="1:12" ht="15.75" thickTop="1" x14ac:dyDescent="0.25">
      <c r="B11" s="41">
        <v>1</v>
      </c>
      <c r="C11" s="45" t="s">
        <v>11</v>
      </c>
      <c r="D11" s="53" t="s">
        <v>14</v>
      </c>
      <c r="E11" s="54"/>
      <c r="F11" s="55"/>
      <c r="G11" s="56"/>
      <c r="H11" s="57"/>
      <c r="I11" s="58" t="s">
        <v>76</v>
      </c>
    </row>
    <row r="12" spans="1:12" x14ac:dyDescent="0.25">
      <c r="B12" s="41"/>
      <c r="C12" s="45" t="s">
        <v>12</v>
      </c>
      <c r="D12" s="45" t="s">
        <v>15</v>
      </c>
      <c r="E12" s="59">
        <v>1473172.35</v>
      </c>
      <c r="F12" s="60">
        <v>1104879.26</v>
      </c>
      <c r="G12" s="46">
        <v>75</v>
      </c>
      <c r="H12" s="61">
        <f>SUM(E12-F12)</f>
        <v>368293.09000000008</v>
      </c>
      <c r="I12" s="62"/>
    </row>
    <row r="13" spans="1:12" ht="17.25" x14ac:dyDescent="0.25">
      <c r="B13" s="41"/>
      <c r="C13" s="45" t="s">
        <v>13</v>
      </c>
      <c r="D13" s="63" t="s">
        <v>77</v>
      </c>
      <c r="E13" s="64"/>
      <c r="F13" s="94"/>
      <c r="G13" s="46"/>
      <c r="H13" s="99"/>
      <c r="I13" s="65"/>
      <c r="J13" s="1"/>
      <c r="L13" s="1"/>
    </row>
    <row r="14" spans="1:12" x14ac:dyDescent="0.25">
      <c r="B14" s="66"/>
      <c r="C14" s="67"/>
      <c r="D14" s="67" t="s">
        <v>16</v>
      </c>
      <c r="E14" s="68"/>
      <c r="F14" s="95"/>
      <c r="G14" s="69"/>
      <c r="H14" s="100"/>
      <c r="I14" s="70"/>
    </row>
    <row r="15" spans="1:12" s="6" customFormat="1" x14ac:dyDescent="0.25">
      <c r="B15" s="41">
        <v>2</v>
      </c>
      <c r="C15" s="45" t="s">
        <v>22</v>
      </c>
      <c r="D15" s="71" t="s">
        <v>25</v>
      </c>
      <c r="E15" s="72"/>
      <c r="F15" s="94"/>
      <c r="G15" s="46"/>
      <c r="H15" s="99"/>
      <c r="I15" s="58" t="s">
        <v>76</v>
      </c>
    </row>
    <row r="16" spans="1:12" s="6" customFormat="1" x14ac:dyDescent="0.25">
      <c r="B16" s="41"/>
      <c r="C16" s="45" t="s">
        <v>23</v>
      </c>
      <c r="D16" s="45" t="s">
        <v>26</v>
      </c>
      <c r="E16" s="59">
        <v>159500</v>
      </c>
      <c r="F16" s="60">
        <v>119625</v>
      </c>
      <c r="G16" s="46">
        <v>75</v>
      </c>
      <c r="H16" s="61">
        <v>39875</v>
      </c>
      <c r="I16" s="62"/>
    </row>
    <row r="17" spans="1:12" s="6" customFormat="1" x14ac:dyDescent="0.25">
      <c r="B17" s="66"/>
      <c r="C17" s="67" t="s">
        <v>24</v>
      </c>
      <c r="D17" s="67"/>
      <c r="E17" s="73"/>
      <c r="F17" s="95"/>
      <c r="G17" s="69"/>
      <c r="H17" s="100"/>
      <c r="I17" s="70"/>
    </row>
    <row r="18" spans="1:12" x14ac:dyDescent="0.25">
      <c r="B18" s="41">
        <v>3</v>
      </c>
      <c r="C18" s="45" t="s">
        <v>10</v>
      </c>
      <c r="D18" s="53" t="s">
        <v>19</v>
      </c>
      <c r="E18" s="72"/>
      <c r="F18" s="60"/>
      <c r="G18" s="46"/>
      <c r="H18" s="61"/>
      <c r="I18" s="58" t="s">
        <v>76</v>
      </c>
    </row>
    <row r="19" spans="1:12" x14ac:dyDescent="0.25">
      <c r="B19" s="41"/>
      <c r="C19" s="45" t="s">
        <v>17</v>
      </c>
      <c r="D19" s="45" t="s">
        <v>21</v>
      </c>
      <c r="E19" s="74">
        <v>341250</v>
      </c>
      <c r="F19" s="60">
        <v>255937.5</v>
      </c>
      <c r="G19" s="46">
        <v>75</v>
      </c>
      <c r="H19" s="61">
        <v>85312.5</v>
      </c>
      <c r="I19" s="62"/>
    </row>
    <row r="20" spans="1:12" x14ac:dyDescent="0.25">
      <c r="B20" s="41"/>
      <c r="C20" s="45" t="s">
        <v>18</v>
      </c>
      <c r="D20" s="45" t="s">
        <v>20</v>
      </c>
      <c r="E20" s="64"/>
      <c r="F20" s="94"/>
      <c r="G20" s="46"/>
      <c r="H20" s="99"/>
      <c r="I20" s="65"/>
      <c r="J20" s="1"/>
      <c r="L20" s="1"/>
    </row>
    <row r="21" spans="1:12" x14ac:dyDescent="0.25">
      <c r="B21" s="66"/>
      <c r="C21" s="67" t="s">
        <v>27</v>
      </c>
      <c r="D21" s="67"/>
      <c r="E21" s="73"/>
      <c r="F21" s="78"/>
      <c r="G21" s="69"/>
      <c r="H21" s="100"/>
      <c r="I21" s="70"/>
    </row>
    <row r="22" spans="1:12" x14ac:dyDescent="0.25">
      <c r="A22" s="2"/>
      <c r="B22" s="41">
        <v>4</v>
      </c>
      <c r="C22" s="45" t="s">
        <v>28</v>
      </c>
      <c r="D22" s="53" t="s">
        <v>32</v>
      </c>
      <c r="E22" s="72"/>
      <c r="F22" s="60"/>
      <c r="G22" s="46"/>
      <c r="H22" s="61"/>
      <c r="I22" s="58" t="s">
        <v>76</v>
      </c>
    </row>
    <row r="23" spans="1:12" x14ac:dyDescent="0.25">
      <c r="A23" s="2"/>
      <c r="B23" s="41"/>
      <c r="C23" s="45" t="s">
        <v>29</v>
      </c>
      <c r="D23" s="45" t="s">
        <v>33</v>
      </c>
      <c r="E23" s="75">
        <v>549787.96</v>
      </c>
      <c r="F23" s="60">
        <v>412340.97</v>
      </c>
      <c r="G23" s="46">
        <v>75</v>
      </c>
      <c r="H23" s="61">
        <f>SUM(E23-F23)</f>
        <v>137446.99</v>
      </c>
      <c r="I23" s="62"/>
    </row>
    <row r="24" spans="1:12" x14ac:dyDescent="0.25">
      <c r="A24" s="2"/>
      <c r="B24" s="41"/>
      <c r="C24" s="45" t="s">
        <v>30</v>
      </c>
      <c r="D24" s="45" t="s">
        <v>34</v>
      </c>
      <c r="E24" s="64"/>
      <c r="F24" s="94"/>
      <c r="G24" s="46"/>
      <c r="H24" s="99"/>
      <c r="I24" s="65"/>
    </row>
    <row r="25" spans="1:12" x14ac:dyDescent="0.25">
      <c r="A25" s="2"/>
      <c r="B25" s="66"/>
      <c r="C25" s="67" t="s">
        <v>31</v>
      </c>
      <c r="D25" s="67"/>
      <c r="E25" s="73"/>
      <c r="F25" s="95"/>
      <c r="G25" s="69"/>
      <c r="H25" s="100"/>
      <c r="I25" s="70"/>
    </row>
    <row r="26" spans="1:12" x14ac:dyDescent="0.25">
      <c r="A26" s="2"/>
      <c r="B26" s="41">
        <v>5</v>
      </c>
      <c r="C26" s="45" t="s">
        <v>36</v>
      </c>
      <c r="D26" s="53" t="s">
        <v>35</v>
      </c>
      <c r="E26" s="72"/>
      <c r="F26" s="60"/>
      <c r="G26" s="46"/>
      <c r="H26" s="61"/>
      <c r="I26" s="58" t="s">
        <v>76</v>
      </c>
    </row>
    <row r="27" spans="1:12" x14ac:dyDescent="0.25">
      <c r="A27" s="2"/>
      <c r="B27" s="41"/>
      <c r="C27" s="45" t="s">
        <v>37</v>
      </c>
      <c r="D27" s="45" t="s">
        <v>38</v>
      </c>
      <c r="E27" s="60">
        <v>503331.65</v>
      </c>
      <c r="F27" s="60">
        <v>377498.74</v>
      </c>
      <c r="G27" s="46">
        <v>75</v>
      </c>
      <c r="H27" s="61">
        <f>SUM(E27-F27)</f>
        <v>125832.91000000003</v>
      </c>
      <c r="I27" s="62"/>
    </row>
    <row r="28" spans="1:12" x14ac:dyDescent="0.25">
      <c r="A28" s="2"/>
      <c r="B28" s="76"/>
      <c r="C28" s="77"/>
      <c r="D28" s="67" t="s">
        <v>39</v>
      </c>
      <c r="E28" s="73"/>
      <c r="F28" s="95"/>
      <c r="G28" s="69"/>
      <c r="H28" s="100"/>
      <c r="I28" s="70"/>
    </row>
    <row r="29" spans="1:12" x14ac:dyDescent="0.25">
      <c r="A29" s="2"/>
      <c r="B29" s="41">
        <v>6</v>
      </c>
      <c r="C29" s="45" t="s">
        <v>41</v>
      </c>
      <c r="D29" s="53" t="s">
        <v>43</v>
      </c>
      <c r="E29" s="72"/>
      <c r="F29" s="94"/>
      <c r="G29" s="46"/>
      <c r="H29" s="99"/>
      <c r="I29" s="58" t="s">
        <v>76</v>
      </c>
    </row>
    <row r="30" spans="1:12" x14ac:dyDescent="0.25">
      <c r="A30" s="2"/>
      <c r="B30" s="76"/>
      <c r="C30" s="67" t="s">
        <v>42</v>
      </c>
      <c r="D30" s="67" t="s">
        <v>44</v>
      </c>
      <c r="E30" s="78">
        <v>192753.64</v>
      </c>
      <c r="F30" s="78">
        <f>SUM(E30*G30/100)</f>
        <v>144565.23000000001</v>
      </c>
      <c r="G30" s="69">
        <v>75</v>
      </c>
      <c r="H30" s="101">
        <f>SUM(E30-F30)</f>
        <v>48188.41</v>
      </c>
      <c r="I30" s="79"/>
    </row>
    <row r="31" spans="1:12" s="6" customFormat="1" x14ac:dyDescent="0.25">
      <c r="A31" s="2"/>
      <c r="B31" s="41">
        <v>7</v>
      </c>
      <c r="C31" s="45" t="s">
        <v>28</v>
      </c>
      <c r="D31" s="53" t="s">
        <v>48</v>
      </c>
      <c r="E31" s="72"/>
      <c r="F31" s="60"/>
      <c r="G31" s="61"/>
      <c r="H31" s="61"/>
      <c r="I31" s="58" t="s">
        <v>76</v>
      </c>
    </row>
    <row r="32" spans="1:12" s="6" customFormat="1" x14ac:dyDescent="0.25">
      <c r="A32" s="2"/>
      <c r="B32" s="80"/>
      <c r="C32" s="45" t="s">
        <v>45</v>
      </c>
      <c r="D32" s="45" t="s">
        <v>49</v>
      </c>
      <c r="E32" s="60">
        <v>511556.33</v>
      </c>
      <c r="F32" s="60">
        <v>383667.25</v>
      </c>
      <c r="G32" s="46">
        <v>75</v>
      </c>
      <c r="H32" s="61">
        <v>127889.08</v>
      </c>
      <c r="I32" s="62"/>
    </row>
    <row r="33" spans="1:9" s="6" customFormat="1" x14ac:dyDescent="0.25">
      <c r="A33" s="2"/>
      <c r="B33" s="80"/>
      <c r="C33" s="45" t="s">
        <v>46</v>
      </c>
      <c r="D33" s="45" t="s">
        <v>50</v>
      </c>
      <c r="E33" s="60"/>
      <c r="F33" s="94"/>
      <c r="G33" s="46"/>
      <c r="H33" s="99"/>
      <c r="I33" s="65"/>
    </row>
    <row r="34" spans="1:9" s="6" customFormat="1" ht="15.75" thickBot="1" x14ac:dyDescent="0.3">
      <c r="A34" s="2"/>
      <c r="B34" s="81"/>
      <c r="C34" s="82" t="s">
        <v>47</v>
      </c>
      <c r="D34" s="82"/>
      <c r="E34" s="83"/>
      <c r="F34" s="96"/>
      <c r="G34" s="84"/>
      <c r="H34" s="102"/>
      <c r="I34" s="85"/>
    </row>
    <row r="35" spans="1:9" s="35" customFormat="1" ht="15.75" thickBot="1" x14ac:dyDescent="0.3">
      <c r="A35" s="2"/>
      <c r="B35" s="86"/>
      <c r="C35" s="87"/>
      <c r="D35" s="87"/>
      <c r="E35" s="91">
        <f>SUM(E12:E32)</f>
        <v>3731351.93</v>
      </c>
      <c r="F35" s="97">
        <f>SUM(F12:F32)</f>
        <v>2798513.9499999997</v>
      </c>
      <c r="G35" s="91"/>
      <c r="H35" s="97">
        <f>SUM(H12:H32)</f>
        <v>932837.9800000001</v>
      </c>
      <c r="I35" s="88"/>
    </row>
    <row r="36" spans="1:9" s="6" customFormat="1" x14ac:dyDescent="0.25">
      <c r="C36" s="109"/>
      <c r="D36" s="109"/>
      <c r="E36" s="109"/>
      <c r="F36" s="109"/>
      <c r="G36" s="109"/>
      <c r="H36" s="109"/>
      <c r="I36" s="109"/>
    </row>
    <row r="37" spans="1:9" s="6" customFormat="1" x14ac:dyDescent="0.25">
      <c r="C37" s="109"/>
      <c r="D37" s="109"/>
      <c r="E37" s="109"/>
      <c r="F37" s="109"/>
      <c r="G37" s="109"/>
      <c r="H37" s="109"/>
      <c r="I37" s="109"/>
    </row>
    <row r="38" spans="1:9" ht="15.75" thickBot="1" x14ac:dyDescent="0.3"/>
    <row r="39" spans="1:9" ht="15.75" thickBot="1" x14ac:dyDescent="0.3">
      <c r="E39" s="8"/>
    </row>
  </sheetData>
  <mergeCells count="8">
    <mergeCell ref="I7:I9"/>
    <mergeCell ref="E7:H7"/>
    <mergeCell ref="C36:I36"/>
    <mergeCell ref="C37:I37"/>
    <mergeCell ref="C4:G4"/>
    <mergeCell ref="H4:I4"/>
    <mergeCell ref="H5:I5"/>
    <mergeCell ref="H6:I6"/>
  </mergeCells>
  <pageMargins left="0.25" right="0.25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7"/>
  <sheetViews>
    <sheetView topLeftCell="A7" workbookViewId="0">
      <selection activeCell="B2" sqref="B2:D5"/>
    </sheetView>
  </sheetViews>
  <sheetFormatPr defaultRowHeight="15" x14ac:dyDescent="0.25"/>
  <cols>
    <col min="2" max="2" width="15.140625" customWidth="1"/>
    <col min="3" max="3" width="13" customWidth="1"/>
    <col min="4" max="4" width="17.7109375" customWidth="1"/>
    <col min="5" max="5" width="20.42578125" style="6" bestFit="1" customWidth="1"/>
    <col min="6" max="6" width="20.85546875" style="9" customWidth="1"/>
    <col min="7" max="7" width="15.7109375" style="9" customWidth="1"/>
    <col min="8" max="8" width="12" style="9" customWidth="1"/>
  </cols>
  <sheetData>
    <row r="1" spans="2:8" x14ac:dyDescent="0.25">
      <c r="E1" s="10"/>
      <c r="F1" s="11"/>
      <c r="G1" s="11"/>
    </row>
    <row r="2" spans="2:8" x14ac:dyDescent="0.25">
      <c r="B2">
        <v>2025</v>
      </c>
      <c r="D2" s="10" t="s">
        <v>53</v>
      </c>
      <c r="E2" s="10"/>
      <c r="F2" s="11"/>
      <c r="G2" s="11"/>
    </row>
    <row r="3" spans="2:8" s="9" customFormat="1" x14ac:dyDescent="0.25">
      <c r="B3" s="9">
        <v>2800000</v>
      </c>
      <c r="D3" s="9">
        <v>1697050</v>
      </c>
      <c r="E3" s="10"/>
      <c r="F3" s="11"/>
      <c r="G3" s="11"/>
    </row>
    <row r="4" spans="2:8" s="9" customFormat="1" x14ac:dyDescent="0.25">
      <c r="E4" s="10"/>
      <c r="F4" s="11"/>
      <c r="G4" s="11"/>
    </row>
    <row r="5" spans="2:8" x14ac:dyDescent="0.25">
      <c r="C5" s="9">
        <f>SUM(B3+D3)</f>
        <v>4497050</v>
      </c>
      <c r="E5" s="10"/>
      <c r="F5" s="11"/>
      <c r="G5" s="11"/>
    </row>
    <row r="6" spans="2:8" x14ac:dyDescent="0.25">
      <c r="E6" s="10"/>
      <c r="F6" s="11"/>
      <c r="G6" s="11"/>
    </row>
    <row r="7" spans="2:8" ht="30" x14ac:dyDescent="0.25">
      <c r="B7" s="25"/>
      <c r="C7" s="25"/>
      <c r="D7" s="127" t="s">
        <v>56</v>
      </c>
      <c r="E7" s="127"/>
      <c r="F7" s="26" t="s">
        <v>58</v>
      </c>
      <c r="G7" s="24" t="s">
        <v>70</v>
      </c>
      <c r="H7" s="12" t="s">
        <v>71</v>
      </c>
    </row>
    <row r="8" spans="2:8" x14ac:dyDescent="0.25">
      <c r="B8" s="15" t="s">
        <v>54</v>
      </c>
      <c r="C8" s="16">
        <v>1363000</v>
      </c>
      <c r="D8" s="28" t="s">
        <v>57</v>
      </c>
      <c r="E8" s="29">
        <v>1023287.43</v>
      </c>
      <c r="F8" s="27">
        <f>C8-E8</f>
        <v>339712.56999999995</v>
      </c>
      <c r="G8" s="27">
        <v>-100000</v>
      </c>
      <c r="H8" s="27">
        <f>F8+G8</f>
        <v>239712.56999999995</v>
      </c>
    </row>
    <row r="9" spans="2:8" x14ac:dyDescent="0.25">
      <c r="B9" s="17" t="s">
        <v>55</v>
      </c>
      <c r="C9" s="18">
        <v>82000</v>
      </c>
      <c r="D9" s="13"/>
      <c r="E9" s="19">
        <v>81591.75</v>
      </c>
      <c r="F9" s="14">
        <f>C9-E9</f>
        <v>408.25</v>
      </c>
      <c r="G9" s="14"/>
      <c r="H9" s="14">
        <f>F9+G9</f>
        <v>408.25</v>
      </c>
    </row>
    <row r="10" spans="2:8" x14ac:dyDescent="0.25">
      <c r="B10" s="128" t="s">
        <v>63</v>
      </c>
      <c r="C10" s="131">
        <v>3052050</v>
      </c>
      <c r="D10" s="28" t="s">
        <v>59</v>
      </c>
      <c r="E10" s="21">
        <v>255937.5</v>
      </c>
      <c r="F10" s="113">
        <v>1063857.68</v>
      </c>
      <c r="G10" s="113">
        <v>-500000</v>
      </c>
      <c r="H10" s="113">
        <f>F10+G10</f>
        <v>563857.67999999993</v>
      </c>
    </row>
    <row r="11" spans="2:8" x14ac:dyDescent="0.25">
      <c r="B11" s="129"/>
      <c r="C11" s="132"/>
      <c r="D11" s="31" t="s">
        <v>60</v>
      </c>
      <c r="E11" s="22">
        <v>119625</v>
      </c>
      <c r="F11" s="114"/>
      <c r="G11" s="114"/>
      <c r="H11" s="114"/>
    </row>
    <row r="12" spans="2:8" x14ac:dyDescent="0.25">
      <c r="B12" s="129"/>
      <c r="C12" s="132"/>
      <c r="D12" s="31" t="s">
        <v>61</v>
      </c>
      <c r="E12" s="22">
        <v>412340.97</v>
      </c>
      <c r="F12" s="114"/>
      <c r="G12" s="114"/>
      <c r="H12" s="114"/>
    </row>
    <row r="13" spans="2:8" x14ac:dyDescent="0.25">
      <c r="B13" s="129"/>
      <c r="C13" s="132"/>
      <c r="D13" s="31" t="s">
        <v>62</v>
      </c>
      <c r="E13" s="22">
        <v>377498.74</v>
      </c>
      <c r="F13" s="114"/>
      <c r="G13" s="114"/>
      <c r="H13" s="114"/>
    </row>
    <row r="14" spans="2:8" x14ac:dyDescent="0.25">
      <c r="B14" s="129"/>
      <c r="C14" s="132"/>
      <c r="D14" s="31"/>
      <c r="E14" s="22">
        <v>822790.11</v>
      </c>
      <c r="F14" s="114"/>
      <c r="G14" s="114"/>
      <c r="H14" s="114"/>
    </row>
    <row r="15" spans="2:8" x14ac:dyDescent="0.25">
      <c r="B15" s="129"/>
      <c r="C15" s="132"/>
      <c r="D15" s="13"/>
      <c r="E15" s="23">
        <f>(SUM(E10:E14))</f>
        <v>1988192.3199999998</v>
      </c>
      <c r="F15" s="115"/>
      <c r="G15" s="115"/>
      <c r="H15" s="115"/>
    </row>
    <row r="16" spans="2:8" x14ac:dyDescent="0.25">
      <c r="B16" s="129"/>
      <c r="C16" s="132"/>
      <c r="D16" s="134" t="s">
        <v>64</v>
      </c>
      <c r="E16" s="135"/>
      <c r="F16" s="118">
        <f>H10-E21</f>
        <v>-773901.44000000018</v>
      </c>
      <c r="G16" s="119"/>
      <c r="H16" s="120"/>
    </row>
    <row r="17" spans="2:8" x14ac:dyDescent="0.25">
      <c r="B17" s="129"/>
      <c r="C17" s="132"/>
      <c r="D17" s="28" t="s">
        <v>65</v>
      </c>
      <c r="E17" s="21">
        <v>144565.23000000001</v>
      </c>
      <c r="F17" s="121"/>
      <c r="G17" s="122"/>
      <c r="H17" s="123"/>
    </row>
    <row r="18" spans="2:8" x14ac:dyDescent="0.25">
      <c r="B18" s="129"/>
      <c r="C18" s="132"/>
      <c r="D18" s="31" t="s">
        <v>69</v>
      </c>
      <c r="E18" s="22">
        <v>521124.77</v>
      </c>
      <c r="F18" s="121"/>
      <c r="G18" s="122"/>
      <c r="H18" s="123"/>
    </row>
    <row r="19" spans="2:8" x14ac:dyDescent="0.25">
      <c r="B19" s="129"/>
      <c r="C19" s="132"/>
      <c r="D19" s="31" t="s">
        <v>68</v>
      </c>
      <c r="E19" s="22">
        <v>383667.25</v>
      </c>
      <c r="F19" s="121"/>
      <c r="G19" s="122"/>
      <c r="H19" s="123"/>
    </row>
    <row r="20" spans="2:8" x14ac:dyDescent="0.25">
      <c r="B20" s="129"/>
      <c r="C20" s="132"/>
      <c r="D20" s="31" t="s">
        <v>66</v>
      </c>
      <c r="E20" s="22">
        <v>288401.87</v>
      </c>
      <c r="F20" s="121"/>
      <c r="G20" s="122"/>
      <c r="H20" s="123"/>
    </row>
    <row r="21" spans="2:8" x14ac:dyDescent="0.25">
      <c r="B21" s="129"/>
      <c r="C21" s="132"/>
      <c r="D21" s="13"/>
      <c r="E21" s="23">
        <f>SUM(E17:E20)</f>
        <v>1337759.1200000001</v>
      </c>
      <c r="F21" s="121"/>
      <c r="G21" s="122"/>
      <c r="H21" s="123"/>
    </row>
    <row r="22" spans="2:8" x14ac:dyDescent="0.25">
      <c r="B22" s="129"/>
      <c r="C22" s="132"/>
      <c r="D22" s="134" t="s">
        <v>67</v>
      </c>
      <c r="E22" s="135"/>
      <c r="F22" s="121"/>
      <c r="G22" s="122"/>
      <c r="H22" s="123"/>
    </row>
    <row r="23" spans="2:8" x14ac:dyDescent="0.25">
      <c r="B23" s="129"/>
      <c r="C23" s="132"/>
      <c r="D23" s="20" t="s">
        <v>65</v>
      </c>
      <c r="E23" s="21">
        <v>144565.23000000001</v>
      </c>
      <c r="F23" s="121"/>
      <c r="G23" s="122"/>
      <c r="H23" s="123"/>
    </row>
    <row r="24" spans="2:8" x14ac:dyDescent="0.25">
      <c r="B24" s="129"/>
      <c r="C24" s="132"/>
      <c r="D24" s="3" t="s">
        <v>68</v>
      </c>
      <c r="E24" s="22">
        <v>383667.25</v>
      </c>
      <c r="F24" s="121"/>
      <c r="G24" s="122"/>
      <c r="H24" s="123"/>
    </row>
    <row r="25" spans="2:8" x14ac:dyDescent="0.25">
      <c r="B25" s="129"/>
      <c r="C25" s="132"/>
      <c r="D25" s="3"/>
      <c r="E25" s="30">
        <f>SUM(E23:E24)</f>
        <v>528232.48</v>
      </c>
      <c r="F25" s="121"/>
      <c r="G25" s="122"/>
      <c r="H25" s="123"/>
    </row>
    <row r="26" spans="2:8" x14ac:dyDescent="0.25">
      <c r="B26" s="130"/>
      <c r="C26" s="133"/>
      <c r="D26" s="116" t="s">
        <v>72</v>
      </c>
      <c r="E26" s="117"/>
      <c r="F26" s="124"/>
      <c r="G26" s="125"/>
      <c r="H26" s="126"/>
    </row>
    <row r="27" spans="2:8" x14ac:dyDescent="0.25">
      <c r="E27" s="10"/>
      <c r="F27" s="11"/>
      <c r="G27" s="11"/>
    </row>
    <row r="28" spans="2:8" x14ac:dyDescent="0.25">
      <c r="E28" s="10"/>
      <c r="F28" s="11"/>
      <c r="G28" s="11"/>
    </row>
    <row r="29" spans="2:8" x14ac:dyDescent="0.25">
      <c r="E29" s="10"/>
      <c r="F29" s="11"/>
      <c r="G29" s="11"/>
    </row>
    <row r="30" spans="2:8" x14ac:dyDescent="0.25">
      <c r="E30" s="10"/>
      <c r="F30" s="11"/>
      <c r="G30" s="11"/>
    </row>
    <row r="31" spans="2:8" x14ac:dyDescent="0.25">
      <c r="E31" s="10"/>
      <c r="F31" s="11"/>
      <c r="G31" s="11"/>
    </row>
    <row r="32" spans="2:8" x14ac:dyDescent="0.25">
      <c r="E32" s="10"/>
      <c r="F32" s="11"/>
      <c r="G32" s="11"/>
    </row>
    <row r="33" spans="5:7" x14ac:dyDescent="0.25">
      <c r="E33" s="10"/>
      <c r="F33" s="11"/>
      <c r="G33" s="11"/>
    </row>
    <row r="34" spans="5:7" x14ac:dyDescent="0.25">
      <c r="E34" s="10"/>
      <c r="F34" s="11"/>
      <c r="G34" s="11"/>
    </row>
    <row r="35" spans="5:7" x14ac:dyDescent="0.25">
      <c r="E35" s="10"/>
      <c r="F35" s="11"/>
      <c r="G35" s="11"/>
    </row>
    <row r="36" spans="5:7" x14ac:dyDescent="0.25">
      <c r="E36" s="10"/>
      <c r="F36" s="11"/>
      <c r="G36" s="11"/>
    </row>
    <row r="37" spans="5:7" x14ac:dyDescent="0.25">
      <c r="E37" s="10"/>
      <c r="F37" s="11"/>
      <c r="G37" s="11"/>
    </row>
  </sheetData>
  <mergeCells count="10">
    <mergeCell ref="H10:H15"/>
    <mergeCell ref="D26:E26"/>
    <mergeCell ref="F16:H26"/>
    <mergeCell ref="D7:E7"/>
    <mergeCell ref="B10:B26"/>
    <mergeCell ref="C10:C26"/>
    <mergeCell ref="D16:E16"/>
    <mergeCell ref="D22:E22"/>
    <mergeCell ref="F10:F15"/>
    <mergeCell ref="G10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Arkusz3</vt:lpstr>
      <vt:lpstr>Arkusz2</vt:lpstr>
      <vt:lpstr>Arkusz1</vt:lpstr>
      <vt:lpstr>Arkusz3!Obszar_wydruku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Kalarus</dc:creator>
  <cp:lastModifiedBy>Iwona Kubicka</cp:lastModifiedBy>
  <cp:lastPrinted>2025-03-27T07:37:20Z</cp:lastPrinted>
  <dcterms:created xsi:type="dcterms:W3CDTF">2024-01-04T08:50:19Z</dcterms:created>
  <dcterms:modified xsi:type="dcterms:W3CDTF">2025-04-08T10:13:26Z</dcterms:modified>
</cp:coreProperties>
</file>