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okub\AppData\Local\Temp\notes7C5DFD\"/>
    </mc:Choice>
  </mc:AlternateContent>
  <xr:revisionPtr revIDLastSave="0" documentId="13_ncr:1_{3DAEBA1F-422F-4AE4-A159-710DB9AD8CDB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Arkusz3" sheetId="3" r:id="rId1"/>
    <sheet name="Arkusz2" sheetId="5" r:id="rId2"/>
    <sheet name="Arkusz1" sheetId="4" r:id="rId3"/>
  </sheets>
  <definedNames>
    <definedName name="_xlnm.Print_Area" localSheetId="0">Arkusz3!$A$1:$I$41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3" l="1"/>
  <c r="H10" i="4" l="1"/>
  <c r="E25" i="4"/>
  <c r="E21" i="4"/>
  <c r="E15" i="4"/>
  <c r="F9" i="4"/>
  <c r="H9" i="4" s="1"/>
  <c r="F8" i="4"/>
  <c r="H8" i="4" s="1"/>
  <c r="C5" i="4"/>
  <c r="H25" i="3"/>
  <c r="H21" i="3"/>
  <c r="F16" i="4" l="1"/>
  <c r="F28" i="3"/>
  <c r="H28" i="3" l="1"/>
  <c r="F41" i="3"/>
  <c r="H10" i="3"/>
  <c r="H41" i="3" l="1"/>
</calcChain>
</file>

<file path=xl/sharedStrings.xml><?xml version="1.0" encoding="utf-8"?>
<sst xmlns="http://schemas.openxmlformats.org/spreadsheetml/2006/main" count="114" uniqueCount="92">
  <si>
    <t>Inwestor</t>
  </si>
  <si>
    <t>Zakres inwestycji</t>
  </si>
  <si>
    <t>Wartość</t>
  </si>
  <si>
    <t>inwestycji</t>
  </si>
  <si>
    <t>Środki</t>
  </si>
  <si>
    <t>budżetowe</t>
  </si>
  <si>
    <t>%</t>
  </si>
  <si>
    <t>dofinansow.</t>
  </si>
  <si>
    <t>mieszkańców</t>
  </si>
  <si>
    <t>Stowarzyszenie na rzecz budowy</t>
  </si>
  <si>
    <t xml:space="preserve">Stowarzyszenie na rzecz budowy </t>
  </si>
  <si>
    <t>ul. Stanisława Grochowiaka</t>
  </si>
  <si>
    <t>ul. Grochowiaka 11/1, 60-461 Poznań</t>
  </si>
  <si>
    <t>ul. Grochowiaka</t>
  </si>
  <si>
    <t>sieci wodociągowej i kanalizacyjnej</t>
  </si>
  <si>
    <t>Nowa Przeworska</t>
  </si>
  <si>
    <t>ul. Przeworska</t>
  </si>
  <si>
    <t>Stowarzyszenie na rzecz budowy dróg</t>
  </si>
  <si>
    <t>ul. Staszica 2/10</t>
  </si>
  <si>
    <t>60-527 Poznań</t>
  </si>
  <si>
    <t>ul. Buczka</t>
  </si>
  <si>
    <t>ul. Przeworska 21, 61-323 Poznań</t>
  </si>
  <si>
    <t>Stowarzyszenie na rzecz budowy sieci</t>
  </si>
  <si>
    <t xml:space="preserve">wodnej i kanalizacyjnej w ulicy bocznej </t>
  </si>
  <si>
    <t>od ulicy Szczepankowo</t>
  </si>
  <si>
    <t>ul. Szczepankowo 98A, 61-306 Poznań</t>
  </si>
  <si>
    <t>ul. boczna od ul. Szczepankowo</t>
  </si>
  <si>
    <t>ul. boczna od ul. Spławie</t>
  </si>
  <si>
    <t xml:space="preserve">Stowarzyszenie "Wyzwanie" </t>
  </si>
  <si>
    <t>ul. Spławie 39a, 61-312 Poznań</t>
  </si>
  <si>
    <t>ul. Skibowa</t>
  </si>
  <si>
    <t>Propozycja podziału środków w zł</t>
  </si>
  <si>
    <t>Stowarzyszenie Sokalska 22</t>
  </si>
  <si>
    <t>ul. Sokalska 22/1, 61-324 Poznań</t>
  </si>
  <si>
    <t>ul. Sokalska</t>
  </si>
  <si>
    <t>Stowarzyszenie "Infrastruktura Spławie 17-19"</t>
  </si>
  <si>
    <t>ul. Spławie 17 B, 61-312 Poznań</t>
  </si>
  <si>
    <t xml:space="preserve">wodno-kanalizacyjnej w drodze bocznej </t>
  </si>
  <si>
    <t>do ulicy Szczepankowo</t>
  </si>
  <si>
    <t>ul. Szczepankowo 64, 61-311 Poznań</t>
  </si>
  <si>
    <t>ul. boczna do ul. Szczepankowo</t>
  </si>
  <si>
    <t xml:space="preserve">wodno-kanalizacyjnej w ulicy bocznej </t>
  </si>
  <si>
    <t>od ulicy Skibowej</t>
  </si>
  <si>
    <t>ul. Stablewskiego 33A/5, 60-223 Poznań</t>
  </si>
  <si>
    <t>Uwagi</t>
  </si>
  <si>
    <t>z 2024</t>
  </si>
  <si>
    <t>Nawierzchnia</t>
  </si>
  <si>
    <t>Oświetlenie</t>
  </si>
  <si>
    <t>wnioski do 15.02.2025</t>
  </si>
  <si>
    <t xml:space="preserve">Grochowiaka </t>
  </si>
  <si>
    <t>zotaje</t>
  </si>
  <si>
    <t>Przeworska</t>
  </si>
  <si>
    <t>Buczka</t>
  </si>
  <si>
    <t>b.Szczepankowo I</t>
  </si>
  <si>
    <t>b.Spławie I</t>
  </si>
  <si>
    <t>Kanalizacja sanitarna i wodociąg</t>
  </si>
  <si>
    <t>wnioski po 26.02.2025</t>
  </si>
  <si>
    <t>Sokalska</t>
  </si>
  <si>
    <t>Skibowa</t>
  </si>
  <si>
    <t>Propozycja</t>
  </si>
  <si>
    <t>b.Szczepankowo II</t>
  </si>
  <si>
    <t>b.Spławie II</t>
  </si>
  <si>
    <t>do ZDM korekta 26.02.2025</t>
  </si>
  <si>
    <t>zostało</t>
  </si>
  <si>
    <t>korekta w czerwcu</t>
  </si>
  <si>
    <t>Prezydenta Miasta Poznania</t>
  </si>
  <si>
    <t>8</t>
  </si>
  <si>
    <t>Załącznik  nr 1</t>
  </si>
  <si>
    <t>Aktualizacja – czerwiec 2025 r.</t>
  </si>
  <si>
    <t>– kanalizacja deszczowa 185 m.b.</t>
  </si>
  <si>
    <t>– oświetlenie 5 lamp</t>
  </si>
  <si>
    <t>– kanalizacja sanitarna 62,50 m.b.</t>
  </si>
  <si>
    <t>– kanalizacja sanitarna 143 m.b.</t>
  </si>
  <si>
    <t>– wodociąg 135 m.b.</t>
  </si>
  <si>
    <t>– kanalizacja sanitarna 154,5 m.b.</t>
  </si>
  <si>
    <t>– wodociąg 153,2 m.b.</t>
  </si>
  <si>
    <t>– kanalizacja sanitarna 175 m.b.</t>
  </si>
  <si>
    <t>– wodociąg 166 m.b.</t>
  </si>
  <si>
    <t>– kanalizacja sanitarna 48 m.b.</t>
  </si>
  <si>
    <t>– kanalizacja sanitarna 148,5 m.b.</t>
  </si>
  <si>
    <t>– wodociąg 133 m.b.</t>
  </si>
  <si>
    <t>– kanalizacja sanitarna 180 m.b.</t>
  </si>
  <si>
    <t>– wodociąg 170 m.b.</t>
  </si>
  <si>
    <t>– kanalizacja sanitarna 92 m.b.</t>
  </si>
  <si>
    <t>– wodociąg 92 m.b.</t>
  </si>
  <si>
    <t>do realizacji</t>
  </si>
  <si>
    <t xml:space="preserve">Wniosek przyjęty </t>
  </si>
  <si>
    <t>Lp.</t>
  </si>
  <si>
    <t>Wykaz wniosków przyjętych do realizacji w 2025 r. na posiedzeniu Komisji 18 marca 2025 r.</t>
  </si>
  <si>
    <r>
      <t>– nawierzchnia 2032 m</t>
    </r>
    <r>
      <rPr>
        <vertAlign val="superscript"/>
        <sz val="11"/>
        <rFont val="Arial"/>
        <family val="2"/>
        <charset val="238"/>
      </rPr>
      <t>2</t>
    </r>
  </si>
  <si>
    <t>do zarządzenia  Nr 469/2025/P</t>
  </si>
  <si>
    <t>z dnia 16 czerwca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</si>
</sst>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9" tint="-0.249977111117893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12" xfId="0" applyBorder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2" fillId="0" borderId="24" xfId="0" applyFont="1" applyBorder="1"/>
    <xf numFmtId="4" fontId="2" fillId="0" borderId="24" xfId="0" applyNumberFormat="1" applyFont="1" applyBorder="1"/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2" fillId="0" borderId="23" xfId="0" applyNumberFormat="1" applyFont="1" applyBorder="1" applyAlignment="1">
      <alignment horizontal="center"/>
    </xf>
    <xf numFmtId="4" fontId="0" fillId="0" borderId="24" xfId="0" applyNumberFormat="1" applyBorder="1" applyAlignment="1">
      <alignment horizontal="center" wrapText="1"/>
    </xf>
    <xf numFmtId="0" fontId="0" fillId="0" borderId="24" xfId="0" applyBorder="1" applyAlignment="1">
      <alignment vertical="center"/>
    </xf>
    <xf numFmtId="4" fontId="0" fillId="0" borderId="2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/>
    <xf numFmtId="0" fontId="0" fillId="0" borderId="0" xfId="0"/>
    <xf numFmtId="0" fontId="0" fillId="0" borderId="0" xfId="0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49" fontId="5" fillId="0" borderId="14" xfId="0" applyNumberFormat="1" applyFont="1" applyBorder="1" applyAlignment="1">
      <alignment horizontal="center" vertical="center"/>
    </xf>
    <xf numFmtId="0" fontId="3" fillId="0" borderId="1" xfId="0" applyFont="1" applyBorder="1"/>
    <xf numFmtId="164" fontId="3" fillId="0" borderId="13" xfId="0" applyNumberFormat="1" applyFont="1" applyBorder="1"/>
    <xf numFmtId="43" fontId="6" fillId="0" borderId="0" xfId="1" applyNumberFormat="1" applyFont="1" applyBorder="1" applyAlignment="1">
      <alignment horizontal="left"/>
    </xf>
    <xf numFmtId="0" fontId="4" fillId="0" borderId="13" xfId="0" applyFont="1" applyBorder="1"/>
    <xf numFmtId="49" fontId="5" fillId="0" borderId="13" xfId="1" applyNumberFormat="1" applyFont="1" applyBorder="1" applyAlignment="1">
      <alignment horizontal="left" vertical="center"/>
    </xf>
    <xf numFmtId="43" fontId="3" fillId="0" borderId="13" xfId="0" applyNumberFormat="1" applyFont="1" applyBorder="1"/>
    <xf numFmtId="43" fontId="6" fillId="0" borderId="0" xfId="0" applyNumberFormat="1" applyFont="1" applyBorder="1"/>
    <xf numFmtId="49" fontId="5" fillId="0" borderId="13" xfId="0" quotePrefix="1" applyNumberFormat="1" applyFont="1" applyBorder="1" applyAlignment="1">
      <alignment horizontal="left" vertical="center"/>
    </xf>
    <xf numFmtId="43" fontId="4" fillId="0" borderId="13" xfId="1" applyNumberFormat="1" applyFont="1" applyBorder="1"/>
    <xf numFmtId="43" fontId="7" fillId="0" borderId="0" xfId="0" applyNumberFormat="1" applyFont="1" applyBorder="1"/>
    <xf numFmtId="43" fontId="8" fillId="0" borderId="0" xfId="0" applyNumberFormat="1" applyFont="1" applyBorder="1"/>
    <xf numFmtId="49" fontId="5" fillId="0" borderId="13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0" fontId="4" fillId="0" borderId="2" xfId="0" applyFont="1" applyBorder="1"/>
    <xf numFmtId="43" fontId="4" fillId="0" borderId="15" xfId="1" applyNumberFormat="1" applyFont="1" applyBorder="1"/>
    <xf numFmtId="43" fontId="7" fillId="0" borderId="3" xfId="0" applyNumberFormat="1" applyFont="1" applyBorder="1"/>
    <xf numFmtId="0" fontId="4" fillId="0" borderId="15" xfId="0" applyFont="1" applyBorder="1" applyAlignment="1">
      <alignment horizontal="center"/>
    </xf>
    <xf numFmtId="43" fontId="8" fillId="0" borderId="3" xfId="0" applyNumberFormat="1" applyFont="1" applyBorder="1"/>
    <xf numFmtId="49" fontId="5" fillId="0" borderId="15" xfId="0" applyNumberFormat="1" applyFont="1" applyBorder="1" applyAlignment="1">
      <alignment horizontal="left" vertical="center"/>
    </xf>
    <xf numFmtId="0" fontId="3" fillId="0" borderId="18" xfId="0" applyFont="1" applyBorder="1"/>
    <xf numFmtId="43" fontId="4" fillId="0" borderId="13" xfId="0" applyNumberFormat="1" applyFont="1" applyBorder="1"/>
    <xf numFmtId="43" fontId="4" fillId="0" borderId="15" xfId="0" applyNumberFormat="1" applyFont="1" applyBorder="1"/>
    <xf numFmtId="43" fontId="6" fillId="0" borderId="13" xfId="1" applyNumberFormat="1" applyFont="1" applyBorder="1"/>
    <xf numFmtId="43" fontId="9" fillId="0" borderId="3" xfId="0" applyNumberFormat="1" applyFont="1" applyBorder="1"/>
    <xf numFmtId="43" fontId="3" fillId="0" borderId="13" xfId="1" applyNumberFormat="1" applyFont="1" applyBorder="1"/>
    <xf numFmtId="43" fontId="6" fillId="0" borderId="13" xfId="0" applyNumberFormat="1" applyFont="1" applyBorder="1"/>
    <xf numFmtId="0" fontId="10" fillId="0" borderId="16" xfId="0" applyFont="1" applyBorder="1" applyAlignment="1">
      <alignment horizontal="center"/>
    </xf>
    <xf numFmtId="0" fontId="10" fillId="0" borderId="6" xfId="0" applyFont="1" applyBorder="1"/>
    <xf numFmtId="43" fontId="6" fillId="0" borderId="15" xfId="0" applyNumberFormat="1" applyFont="1" applyBorder="1"/>
    <xf numFmtId="43" fontId="6" fillId="0" borderId="3" xfId="0" applyNumberFormat="1" applyFont="1" applyBorder="1"/>
    <xf numFmtId="49" fontId="5" fillId="0" borderId="15" xfId="0" quotePrefix="1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/>
    <xf numFmtId="0" fontId="6" fillId="0" borderId="0" xfId="0" applyFont="1" applyBorder="1"/>
    <xf numFmtId="43" fontId="5" fillId="0" borderId="13" xfId="0" applyNumberFormat="1" applyFont="1" applyBorder="1"/>
    <xf numFmtId="0" fontId="11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 applyBorder="1"/>
    <xf numFmtId="0" fontId="5" fillId="0" borderId="13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6" xfId="0" applyFont="1" applyBorder="1"/>
    <xf numFmtId="0" fontId="5" fillId="0" borderId="3" xfId="0" applyFont="1" applyBorder="1"/>
    <xf numFmtId="43" fontId="5" fillId="0" borderId="15" xfId="0" applyNumberFormat="1" applyFont="1" applyBorder="1"/>
    <xf numFmtId="43" fontId="5" fillId="0" borderId="3" xfId="0" applyNumberFormat="1" applyFont="1" applyBorder="1"/>
    <xf numFmtId="0" fontId="5" fillId="0" borderId="15" xfId="0" applyFont="1" applyBorder="1" applyAlignment="1">
      <alignment horizontal="center"/>
    </xf>
    <xf numFmtId="43" fontId="5" fillId="0" borderId="0" xfId="0" applyNumberFormat="1" applyFont="1" applyBorder="1"/>
    <xf numFmtId="49" fontId="5" fillId="0" borderId="32" xfId="0" applyNumberFormat="1" applyFont="1" applyBorder="1" applyAlignment="1">
      <alignment horizontal="left" vertical="center"/>
    </xf>
    <xf numFmtId="0" fontId="0" fillId="0" borderId="8" xfId="0" applyFont="1" applyBorder="1"/>
    <xf numFmtId="0" fontId="0" fillId="0" borderId="9" xfId="0" applyFont="1" applyBorder="1"/>
    <xf numFmtId="0" fontId="0" fillId="0" borderId="12" xfId="0" applyFont="1" applyBorder="1"/>
    <xf numFmtId="43" fontId="3" fillId="0" borderId="12" xfId="0" applyNumberFormat="1" applyFont="1" applyBorder="1"/>
    <xf numFmtId="43" fontId="3" fillId="0" borderId="8" xfId="0" applyNumberFormat="1" applyFont="1" applyBorder="1"/>
    <xf numFmtId="0" fontId="12" fillId="0" borderId="0" xfId="0" applyFont="1" applyAlignment="1"/>
    <xf numFmtId="0" fontId="5" fillId="0" borderId="1" xfId="0" quotePrefix="1" applyFont="1" applyBorder="1"/>
    <xf numFmtId="49" fontId="5" fillId="0" borderId="17" xfId="0" applyNumberFormat="1" applyFont="1" applyBorder="1" applyAlignment="1">
      <alignment horizontal="center" vertical="center" wrapText="1" readingOrder="1"/>
    </xf>
    <xf numFmtId="49" fontId="5" fillId="0" borderId="13" xfId="0" applyNumberFormat="1" applyFont="1" applyBorder="1" applyAlignment="1">
      <alignment horizontal="center" vertical="center" wrapText="1" readingOrder="1"/>
    </xf>
    <xf numFmtId="49" fontId="5" fillId="0" borderId="15" xfId="0" applyNumberFormat="1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ont="1" applyAlignment="1">
      <alignment horizontal="right"/>
    </xf>
    <xf numFmtId="0" fontId="13" fillId="0" borderId="33" xfId="0" applyFont="1" applyBorder="1" applyAlignment="1">
      <alignment horizontal="right"/>
    </xf>
    <xf numFmtId="0" fontId="2" fillId="0" borderId="33" xfId="0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4" fontId="0" fillId="0" borderId="18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6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4" fontId="0" fillId="0" borderId="27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23" xfId="0" applyNumberForma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Normal="100" zoomScaleSheetLayoutView="100" workbookViewId="0">
      <selection activeCell="H4" sqref="H4:I4"/>
    </sheetView>
  </sheetViews>
  <sheetFormatPr defaultColWidth="9.140625" defaultRowHeight="15" x14ac:dyDescent="0.25"/>
  <cols>
    <col min="1" max="1" width="3.5703125" style="5" customWidth="1"/>
    <col min="2" max="2" width="3.7109375" style="5" customWidth="1"/>
    <col min="3" max="3" width="41.140625" style="5" customWidth="1"/>
    <col min="4" max="4" width="33.42578125" style="5" customWidth="1"/>
    <col min="5" max="5" width="16.7109375" style="5" customWidth="1"/>
    <col min="6" max="6" width="16.42578125" style="5" customWidth="1"/>
    <col min="7" max="7" width="13.5703125" style="5" customWidth="1"/>
    <col min="8" max="8" width="16.5703125" style="5" customWidth="1"/>
    <col min="9" max="9" width="26.5703125" style="5" customWidth="1"/>
    <col min="10" max="10" width="1.140625" style="5" customWidth="1"/>
    <col min="11" max="11" width="10.7109375" style="5" bestFit="1" customWidth="1"/>
    <col min="12" max="12" width="9.140625" style="5"/>
    <col min="13" max="13" width="12.140625" style="5" bestFit="1" customWidth="1"/>
    <col min="14" max="16384" width="9.140625" style="5"/>
  </cols>
  <sheetData>
    <row r="1" spans="1:12" s="32" customFormat="1" x14ac:dyDescent="0.25">
      <c r="A1" s="2"/>
      <c r="B1" s="2"/>
      <c r="C1" s="2"/>
      <c r="D1" s="2"/>
      <c r="E1" s="2"/>
      <c r="F1" s="2"/>
      <c r="G1" s="2"/>
      <c r="H1" s="115" t="s">
        <v>67</v>
      </c>
      <c r="I1" s="115"/>
    </row>
    <row r="2" spans="1:12" s="33" customFormat="1" x14ac:dyDescent="0.25">
      <c r="A2" s="2"/>
      <c r="B2" s="2"/>
      <c r="C2" s="2"/>
      <c r="D2" s="2"/>
      <c r="E2" s="2"/>
      <c r="F2" s="2"/>
      <c r="G2" s="2"/>
      <c r="H2" s="115" t="s">
        <v>90</v>
      </c>
      <c r="I2" s="115"/>
    </row>
    <row r="3" spans="1:12" x14ac:dyDescent="0.25">
      <c r="B3" s="4"/>
      <c r="C3" s="4"/>
      <c r="D3" s="108" t="s">
        <v>88</v>
      </c>
      <c r="E3" s="31"/>
      <c r="F3" s="31"/>
      <c r="G3" s="31"/>
      <c r="H3" s="116" t="s">
        <v>65</v>
      </c>
      <c r="I3" s="116"/>
    </row>
    <row r="4" spans="1:12" ht="15.75" thickBot="1" x14ac:dyDescent="0.3">
      <c r="B4" s="2"/>
      <c r="C4" s="2"/>
      <c r="D4" s="118" t="s">
        <v>68</v>
      </c>
      <c r="E4" s="118"/>
      <c r="F4" s="118"/>
      <c r="G4" s="118"/>
      <c r="H4" s="117" t="s">
        <v>91</v>
      </c>
      <c r="I4" s="117"/>
    </row>
    <row r="5" spans="1:12" ht="15.75" thickBot="1" x14ac:dyDescent="0.3">
      <c r="B5" s="34"/>
      <c r="C5" s="35"/>
      <c r="D5" s="35"/>
      <c r="E5" s="113" t="s">
        <v>31</v>
      </c>
      <c r="F5" s="114"/>
      <c r="G5" s="114"/>
      <c r="H5" s="114"/>
      <c r="I5" s="110" t="s">
        <v>44</v>
      </c>
    </row>
    <row r="6" spans="1:12" x14ac:dyDescent="0.25">
      <c r="B6" s="87" t="s">
        <v>87</v>
      </c>
      <c r="C6" s="37" t="s">
        <v>0</v>
      </c>
      <c r="D6" s="38" t="s">
        <v>1</v>
      </c>
      <c r="E6" s="39" t="s">
        <v>2</v>
      </c>
      <c r="F6" s="40" t="s">
        <v>4</v>
      </c>
      <c r="G6" s="39" t="s">
        <v>6</v>
      </c>
      <c r="H6" s="41" t="s">
        <v>4</v>
      </c>
      <c r="I6" s="111"/>
    </row>
    <row r="7" spans="1:12" ht="15" customHeight="1" x14ac:dyDescent="0.25">
      <c r="B7" s="42"/>
      <c r="C7" s="43"/>
      <c r="D7" s="44"/>
      <c r="E7" s="45" t="s">
        <v>3</v>
      </c>
      <c r="F7" s="46" t="s">
        <v>5</v>
      </c>
      <c r="G7" s="45" t="s">
        <v>7</v>
      </c>
      <c r="H7" s="41" t="s">
        <v>8</v>
      </c>
      <c r="I7" s="112"/>
    </row>
    <row r="8" spans="1:12" ht="12.75" customHeight="1" thickBot="1" x14ac:dyDescent="0.3">
      <c r="B8" s="47">
        <v>1</v>
      </c>
      <c r="C8" s="48">
        <v>2</v>
      </c>
      <c r="D8" s="49">
        <v>3</v>
      </c>
      <c r="E8" s="50">
        <v>4</v>
      </c>
      <c r="F8" s="51">
        <v>5</v>
      </c>
      <c r="G8" s="50">
        <v>6</v>
      </c>
      <c r="H8" s="51">
        <v>7</v>
      </c>
      <c r="I8" s="52" t="s">
        <v>66</v>
      </c>
    </row>
    <row r="9" spans="1:12" ht="15.75" thickTop="1" x14ac:dyDescent="0.25">
      <c r="B9" s="36">
        <v>1</v>
      </c>
      <c r="C9" s="43" t="s">
        <v>10</v>
      </c>
      <c r="D9" s="53" t="s">
        <v>13</v>
      </c>
      <c r="E9" s="54"/>
      <c r="F9" s="55"/>
      <c r="G9" s="56"/>
      <c r="H9" s="55"/>
      <c r="I9" s="57" t="s">
        <v>86</v>
      </c>
    </row>
    <row r="10" spans="1:12" x14ac:dyDescent="0.25">
      <c r="B10" s="36"/>
      <c r="C10" s="43" t="s">
        <v>11</v>
      </c>
      <c r="D10" s="44" t="s">
        <v>69</v>
      </c>
      <c r="E10" s="58">
        <v>1473172.35</v>
      </c>
      <c r="F10" s="59">
        <v>1104879.26</v>
      </c>
      <c r="G10" s="45">
        <v>75</v>
      </c>
      <c r="H10" s="59">
        <f>SUM(E10-F10)</f>
        <v>368293.09000000008</v>
      </c>
      <c r="I10" s="60" t="s">
        <v>85</v>
      </c>
    </row>
    <row r="11" spans="1:12" ht="17.25" x14ac:dyDescent="0.25">
      <c r="B11" s="36"/>
      <c r="C11" s="43" t="s">
        <v>12</v>
      </c>
      <c r="D11" s="109" t="s">
        <v>89</v>
      </c>
      <c r="E11" s="61"/>
      <c r="F11" s="62"/>
      <c r="G11" s="45"/>
      <c r="H11" s="63"/>
      <c r="I11" s="64"/>
      <c r="J11" s="1"/>
      <c r="L11" s="1"/>
    </row>
    <row r="12" spans="1:12" x14ac:dyDescent="0.25">
      <c r="B12" s="65"/>
      <c r="C12" s="66"/>
      <c r="D12" s="67" t="s">
        <v>70</v>
      </c>
      <c r="E12" s="68"/>
      <c r="F12" s="69"/>
      <c r="G12" s="70"/>
      <c r="H12" s="71"/>
      <c r="I12" s="72"/>
    </row>
    <row r="13" spans="1:12" s="6" customFormat="1" x14ac:dyDescent="0.25">
      <c r="B13" s="36">
        <v>2</v>
      </c>
      <c r="C13" s="43" t="s">
        <v>17</v>
      </c>
      <c r="D13" s="73" t="s">
        <v>20</v>
      </c>
      <c r="E13" s="74"/>
      <c r="F13" s="62"/>
      <c r="G13" s="45"/>
      <c r="H13" s="63"/>
      <c r="I13" s="57" t="s">
        <v>86</v>
      </c>
    </row>
    <row r="14" spans="1:12" s="6" customFormat="1" x14ac:dyDescent="0.25">
      <c r="B14" s="36"/>
      <c r="C14" s="43" t="s">
        <v>18</v>
      </c>
      <c r="D14" s="44" t="s">
        <v>71</v>
      </c>
      <c r="E14" s="58">
        <v>159500</v>
      </c>
      <c r="F14" s="59">
        <v>119625</v>
      </c>
      <c r="G14" s="45">
        <v>75</v>
      </c>
      <c r="H14" s="59">
        <v>39875</v>
      </c>
      <c r="I14" s="60" t="s">
        <v>85</v>
      </c>
    </row>
    <row r="15" spans="1:12" s="6" customFormat="1" x14ac:dyDescent="0.25">
      <c r="B15" s="65"/>
      <c r="C15" s="66" t="s">
        <v>19</v>
      </c>
      <c r="D15" s="67"/>
      <c r="E15" s="75"/>
      <c r="F15" s="69"/>
      <c r="G15" s="70"/>
      <c r="H15" s="71"/>
      <c r="I15" s="72"/>
    </row>
    <row r="16" spans="1:12" x14ac:dyDescent="0.25">
      <c r="B16" s="36">
        <v>3</v>
      </c>
      <c r="C16" s="43" t="s">
        <v>9</v>
      </c>
      <c r="D16" s="53" t="s">
        <v>16</v>
      </c>
      <c r="E16" s="74"/>
      <c r="F16" s="59"/>
      <c r="G16" s="45"/>
      <c r="H16" s="59"/>
      <c r="I16" s="57" t="s">
        <v>86</v>
      </c>
    </row>
    <row r="17" spans="1:12" x14ac:dyDescent="0.25">
      <c r="B17" s="36"/>
      <c r="C17" s="43" t="s">
        <v>14</v>
      </c>
      <c r="D17" s="44" t="s">
        <v>72</v>
      </c>
      <c r="E17" s="76">
        <v>341250</v>
      </c>
      <c r="F17" s="59">
        <v>255937.5</v>
      </c>
      <c r="G17" s="45">
        <v>75</v>
      </c>
      <c r="H17" s="59">
        <v>85312.5</v>
      </c>
      <c r="I17" s="60" t="s">
        <v>85</v>
      </c>
    </row>
    <row r="18" spans="1:12" x14ac:dyDescent="0.25">
      <c r="B18" s="36"/>
      <c r="C18" s="43" t="s">
        <v>15</v>
      </c>
      <c r="D18" s="44" t="s">
        <v>73</v>
      </c>
      <c r="E18" s="61"/>
      <c r="F18" s="62"/>
      <c r="G18" s="45"/>
      <c r="H18" s="63"/>
      <c r="I18" s="64"/>
      <c r="J18" s="1"/>
      <c r="L18" s="1"/>
    </row>
    <row r="19" spans="1:12" x14ac:dyDescent="0.25">
      <c r="B19" s="65"/>
      <c r="C19" s="66" t="s">
        <v>21</v>
      </c>
      <c r="D19" s="67"/>
      <c r="E19" s="75"/>
      <c r="F19" s="77"/>
      <c r="G19" s="70"/>
      <c r="H19" s="71"/>
      <c r="I19" s="72"/>
    </row>
    <row r="20" spans="1:12" x14ac:dyDescent="0.25">
      <c r="A20" s="2"/>
      <c r="B20" s="36">
        <v>4</v>
      </c>
      <c r="C20" s="43" t="s">
        <v>22</v>
      </c>
      <c r="D20" s="53" t="s">
        <v>26</v>
      </c>
      <c r="E20" s="74"/>
      <c r="F20" s="59"/>
      <c r="G20" s="45"/>
      <c r="H20" s="59"/>
      <c r="I20" s="57" t="s">
        <v>86</v>
      </c>
    </row>
    <row r="21" spans="1:12" x14ac:dyDescent="0.25">
      <c r="A21" s="2"/>
      <c r="B21" s="36"/>
      <c r="C21" s="43" t="s">
        <v>23</v>
      </c>
      <c r="D21" s="44" t="s">
        <v>74</v>
      </c>
      <c r="E21" s="78">
        <v>549787.96</v>
      </c>
      <c r="F21" s="59">
        <v>412340.97</v>
      </c>
      <c r="G21" s="45">
        <v>75</v>
      </c>
      <c r="H21" s="59">
        <f>SUM(E21-F21)</f>
        <v>137446.99</v>
      </c>
      <c r="I21" s="60" t="s">
        <v>85</v>
      </c>
    </row>
    <row r="22" spans="1:12" x14ac:dyDescent="0.25">
      <c r="A22" s="2"/>
      <c r="B22" s="36"/>
      <c r="C22" s="43" t="s">
        <v>24</v>
      </c>
      <c r="D22" s="44" t="s">
        <v>75</v>
      </c>
      <c r="E22" s="61"/>
      <c r="F22" s="62"/>
      <c r="G22" s="45"/>
      <c r="H22" s="63"/>
      <c r="I22" s="64"/>
    </row>
    <row r="23" spans="1:12" x14ac:dyDescent="0.25">
      <c r="A23" s="2"/>
      <c r="B23" s="65"/>
      <c r="C23" s="66" t="s">
        <v>25</v>
      </c>
      <c r="D23" s="67"/>
      <c r="E23" s="75"/>
      <c r="F23" s="69"/>
      <c r="G23" s="70"/>
      <c r="H23" s="71"/>
      <c r="I23" s="72"/>
    </row>
    <row r="24" spans="1:12" x14ac:dyDescent="0.25">
      <c r="A24" s="2"/>
      <c r="B24" s="36">
        <v>5</v>
      </c>
      <c r="C24" s="43" t="s">
        <v>28</v>
      </c>
      <c r="D24" s="53" t="s">
        <v>27</v>
      </c>
      <c r="E24" s="74"/>
      <c r="F24" s="59"/>
      <c r="G24" s="45"/>
      <c r="H24" s="59"/>
      <c r="I24" s="57" t="s">
        <v>86</v>
      </c>
    </row>
    <row r="25" spans="1:12" x14ac:dyDescent="0.25">
      <c r="A25" s="2"/>
      <c r="B25" s="36"/>
      <c r="C25" s="43" t="s">
        <v>29</v>
      </c>
      <c r="D25" s="44" t="s">
        <v>76</v>
      </c>
      <c r="E25" s="79">
        <v>503331.65</v>
      </c>
      <c r="F25" s="59">
        <v>377498.74</v>
      </c>
      <c r="G25" s="45">
        <v>75</v>
      </c>
      <c r="H25" s="59">
        <f>SUM(E25-F25)</f>
        <v>125832.91000000003</v>
      </c>
      <c r="I25" s="60" t="s">
        <v>85</v>
      </c>
    </row>
    <row r="26" spans="1:12" x14ac:dyDescent="0.25">
      <c r="A26" s="2"/>
      <c r="B26" s="80"/>
      <c r="C26" s="81"/>
      <c r="D26" s="67" t="s">
        <v>77</v>
      </c>
      <c r="E26" s="75"/>
      <c r="F26" s="69"/>
      <c r="G26" s="70"/>
      <c r="H26" s="71"/>
      <c r="I26" s="72"/>
    </row>
    <row r="27" spans="1:12" x14ac:dyDescent="0.25">
      <c r="A27" s="2"/>
      <c r="B27" s="36">
        <v>6</v>
      </c>
      <c r="C27" s="43" t="s">
        <v>32</v>
      </c>
      <c r="D27" s="53" t="s">
        <v>34</v>
      </c>
      <c r="E27" s="74"/>
      <c r="F27" s="62"/>
      <c r="G27" s="45"/>
      <c r="H27" s="63"/>
      <c r="I27" s="57" t="s">
        <v>86</v>
      </c>
    </row>
    <row r="28" spans="1:12" x14ac:dyDescent="0.25">
      <c r="A28" s="2"/>
      <c r="B28" s="80"/>
      <c r="C28" s="66" t="s">
        <v>33</v>
      </c>
      <c r="D28" s="67" t="s">
        <v>78</v>
      </c>
      <c r="E28" s="82">
        <v>192753.64</v>
      </c>
      <c r="F28" s="83">
        <f>SUM(E28*G28/100)</f>
        <v>144565.23000000001</v>
      </c>
      <c r="G28" s="70">
        <v>75</v>
      </c>
      <c r="H28" s="83">
        <f>SUM(E28-F28)</f>
        <v>48188.41</v>
      </c>
      <c r="I28" s="84" t="s">
        <v>85</v>
      </c>
    </row>
    <row r="29" spans="1:12" s="6" customFormat="1" x14ac:dyDescent="0.25">
      <c r="A29" s="2"/>
      <c r="B29" s="36">
        <v>7</v>
      </c>
      <c r="C29" s="43" t="s">
        <v>22</v>
      </c>
      <c r="D29" s="53" t="s">
        <v>40</v>
      </c>
      <c r="E29" s="74"/>
      <c r="F29" s="59"/>
      <c r="G29" s="79"/>
      <c r="H29" s="59"/>
      <c r="I29" s="57" t="s">
        <v>86</v>
      </c>
    </row>
    <row r="30" spans="1:12" s="6" customFormat="1" x14ac:dyDescent="0.25">
      <c r="A30" s="2"/>
      <c r="B30" s="85"/>
      <c r="C30" s="43" t="s">
        <v>37</v>
      </c>
      <c r="D30" s="44" t="s">
        <v>79</v>
      </c>
      <c r="E30" s="79">
        <v>511556.33</v>
      </c>
      <c r="F30" s="59">
        <v>383667.25</v>
      </c>
      <c r="G30" s="45">
        <v>75</v>
      </c>
      <c r="H30" s="59">
        <v>127889.08</v>
      </c>
      <c r="I30" s="60" t="s">
        <v>85</v>
      </c>
    </row>
    <row r="31" spans="1:12" s="6" customFormat="1" x14ac:dyDescent="0.25">
      <c r="A31" s="2"/>
      <c r="B31" s="85"/>
      <c r="C31" s="43" t="s">
        <v>38</v>
      </c>
      <c r="D31" s="44" t="s">
        <v>80</v>
      </c>
      <c r="E31" s="79"/>
      <c r="F31" s="62"/>
      <c r="G31" s="45"/>
      <c r="H31" s="63"/>
      <c r="I31" s="64"/>
    </row>
    <row r="32" spans="1:12" s="6" customFormat="1" x14ac:dyDescent="0.25">
      <c r="A32" s="2"/>
      <c r="B32" s="86"/>
      <c r="C32" s="66" t="s">
        <v>39</v>
      </c>
      <c r="D32" s="67"/>
      <c r="E32" s="75"/>
      <c r="F32" s="69"/>
      <c r="G32" s="70"/>
      <c r="H32" s="71"/>
      <c r="I32" s="72"/>
    </row>
    <row r="33" spans="1:9" ht="15" customHeight="1" x14ac:dyDescent="0.25">
      <c r="A33" s="2"/>
      <c r="B33" s="87">
        <v>8</v>
      </c>
      <c r="C33" s="88" t="s">
        <v>35</v>
      </c>
      <c r="D33" s="89" t="s">
        <v>27</v>
      </c>
      <c r="E33" s="90"/>
      <c r="F33" s="59"/>
      <c r="G33" s="79"/>
      <c r="H33" s="59"/>
      <c r="I33" s="57" t="s">
        <v>86</v>
      </c>
    </row>
    <row r="34" spans="1:9" x14ac:dyDescent="0.25">
      <c r="A34" s="2"/>
      <c r="B34" s="91"/>
      <c r="C34" s="92" t="s">
        <v>36</v>
      </c>
      <c r="D34" s="93" t="s">
        <v>81</v>
      </c>
      <c r="E34" s="79">
        <v>694833.02</v>
      </c>
      <c r="F34" s="59">
        <v>521124.77</v>
      </c>
      <c r="G34" s="94">
        <v>75</v>
      </c>
      <c r="H34" s="59">
        <v>173708.25</v>
      </c>
      <c r="I34" s="60" t="s">
        <v>85</v>
      </c>
    </row>
    <row r="35" spans="1:9" s="6" customFormat="1" x14ac:dyDescent="0.25">
      <c r="A35" s="2"/>
      <c r="B35" s="91"/>
      <c r="C35" s="92"/>
      <c r="D35" s="93" t="s">
        <v>82</v>
      </c>
      <c r="E35" s="79"/>
      <c r="F35" s="59"/>
      <c r="G35" s="94"/>
      <c r="H35" s="59"/>
      <c r="I35" s="64"/>
    </row>
    <row r="36" spans="1:9" ht="15" customHeight="1" x14ac:dyDescent="0.25">
      <c r="A36" s="2"/>
      <c r="B36" s="95"/>
      <c r="C36" s="96"/>
      <c r="D36" s="97"/>
      <c r="E36" s="98"/>
      <c r="F36" s="99"/>
      <c r="G36" s="100"/>
      <c r="H36" s="99"/>
      <c r="I36" s="72"/>
    </row>
    <row r="37" spans="1:9" x14ac:dyDescent="0.25">
      <c r="A37" s="2"/>
      <c r="B37" s="87">
        <v>9</v>
      </c>
      <c r="C37" s="92" t="s">
        <v>22</v>
      </c>
      <c r="D37" s="89" t="s">
        <v>30</v>
      </c>
      <c r="E37" s="90"/>
      <c r="F37" s="59"/>
      <c r="G37" s="94"/>
      <c r="H37" s="59"/>
      <c r="I37" s="57" t="s">
        <v>86</v>
      </c>
    </row>
    <row r="38" spans="1:9" x14ac:dyDescent="0.25">
      <c r="A38" s="2"/>
      <c r="B38" s="87"/>
      <c r="C38" s="92" t="s">
        <v>41</v>
      </c>
      <c r="D38" s="93" t="s">
        <v>83</v>
      </c>
      <c r="E38" s="79">
        <v>384535.83</v>
      </c>
      <c r="F38" s="59">
        <v>288401.87</v>
      </c>
      <c r="G38" s="94">
        <v>75</v>
      </c>
      <c r="H38" s="59">
        <v>96133.96</v>
      </c>
      <c r="I38" s="60" t="s">
        <v>85</v>
      </c>
    </row>
    <row r="39" spans="1:9" x14ac:dyDescent="0.25">
      <c r="A39" s="2"/>
      <c r="B39" s="87"/>
      <c r="C39" s="92" t="s">
        <v>42</v>
      </c>
      <c r="D39" s="93" t="s">
        <v>84</v>
      </c>
      <c r="E39" s="90"/>
      <c r="F39" s="101"/>
      <c r="G39" s="94"/>
      <c r="H39" s="101"/>
      <c r="I39" s="64"/>
    </row>
    <row r="40" spans="1:9" ht="15.75" thickBot="1" x14ac:dyDescent="0.3">
      <c r="A40" s="2"/>
      <c r="B40" s="87"/>
      <c r="C40" s="92" t="s">
        <v>43</v>
      </c>
      <c r="D40" s="93"/>
      <c r="E40" s="90"/>
      <c r="F40" s="101"/>
      <c r="G40" s="94"/>
      <c r="H40" s="101"/>
      <c r="I40" s="102"/>
    </row>
    <row r="41" spans="1:9" ht="15.75" thickBot="1" x14ac:dyDescent="0.3">
      <c r="B41" s="103"/>
      <c r="C41" s="104"/>
      <c r="D41" s="104"/>
      <c r="E41" s="106">
        <f>SUM(E10:E40)</f>
        <v>4810720.78</v>
      </c>
      <c r="F41" s="106">
        <f>SUM(F10:F40)</f>
        <v>3608040.59</v>
      </c>
      <c r="G41" s="106"/>
      <c r="H41" s="107">
        <f>SUM(H10:H40)</f>
        <v>1202680.19</v>
      </c>
      <c r="I41" s="105"/>
    </row>
    <row r="42" spans="1:9" ht="15.75" thickBot="1" x14ac:dyDescent="0.3"/>
    <row r="43" spans="1:9" ht="15.75" thickBot="1" x14ac:dyDescent="0.3">
      <c r="E43" s="7"/>
    </row>
  </sheetData>
  <mergeCells count="7">
    <mergeCell ref="I5:I7"/>
    <mergeCell ref="E5:H5"/>
    <mergeCell ref="H1:I1"/>
    <mergeCell ref="H2:I2"/>
    <mergeCell ref="H3:I3"/>
    <mergeCell ref="H4:I4"/>
    <mergeCell ref="D4:G4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7"/>
  <sheetViews>
    <sheetView topLeftCell="A7" workbookViewId="0">
      <selection activeCell="B2" sqref="B2:D5"/>
    </sheetView>
  </sheetViews>
  <sheetFormatPr defaultRowHeight="15" x14ac:dyDescent="0.25"/>
  <cols>
    <col min="2" max="2" width="15.140625" customWidth="1"/>
    <col min="3" max="3" width="13" customWidth="1"/>
    <col min="4" max="4" width="17.7109375" customWidth="1"/>
    <col min="5" max="5" width="20.42578125" style="6" bestFit="1" customWidth="1"/>
    <col min="6" max="6" width="20.85546875" style="8" customWidth="1"/>
    <col min="7" max="7" width="15.7109375" style="8" customWidth="1"/>
    <col min="8" max="8" width="12" style="8" customWidth="1"/>
  </cols>
  <sheetData>
    <row r="1" spans="2:8" x14ac:dyDescent="0.25">
      <c r="E1" s="9"/>
      <c r="F1" s="10"/>
      <c r="G1" s="10"/>
    </row>
    <row r="2" spans="2:8" x14ac:dyDescent="0.25">
      <c r="B2">
        <v>2025</v>
      </c>
      <c r="D2" s="9" t="s">
        <v>45</v>
      </c>
      <c r="E2" s="9"/>
      <c r="F2" s="10"/>
      <c r="G2" s="10"/>
    </row>
    <row r="3" spans="2:8" s="8" customFormat="1" x14ac:dyDescent="0.25">
      <c r="B3" s="8">
        <v>2800000</v>
      </c>
      <c r="D3" s="8">
        <v>1697050</v>
      </c>
      <c r="E3" s="9"/>
      <c r="F3" s="10"/>
      <c r="G3" s="10"/>
    </row>
    <row r="4" spans="2:8" s="8" customFormat="1" x14ac:dyDescent="0.25">
      <c r="E4" s="9"/>
      <c r="F4" s="10"/>
      <c r="G4" s="10"/>
    </row>
    <row r="5" spans="2:8" x14ac:dyDescent="0.25">
      <c r="C5" s="8">
        <f>SUM(B3+D3)</f>
        <v>4497050</v>
      </c>
      <c r="E5" s="9"/>
      <c r="F5" s="10"/>
      <c r="G5" s="10"/>
    </row>
    <row r="6" spans="2:8" x14ac:dyDescent="0.25">
      <c r="E6" s="9"/>
      <c r="F6" s="10"/>
      <c r="G6" s="10"/>
    </row>
    <row r="7" spans="2:8" ht="30" x14ac:dyDescent="0.25">
      <c r="B7" s="24"/>
      <c r="C7" s="24"/>
      <c r="D7" s="133" t="s">
        <v>48</v>
      </c>
      <c r="E7" s="133"/>
      <c r="F7" s="25" t="s">
        <v>50</v>
      </c>
      <c r="G7" s="23" t="s">
        <v>62</v>
      </c>
      <c r="H7" s="11" t="s">
        <v>63</v>
      </c>
    </row>
    <row r="8" spans="2:8" x14ac:dyDescent="0.25">
      <c r="B8" s="14" t="s">
        <v>46</v>
      </c>
      <c r="C8" s="15">
        <v>1363000</v>
      </c>
      <c r="D8" s="27" t="s">
        <v>49</v>
      </c>
      <c r="E8" s="28">
        <v>1023287.43</v>
      </c>
      <c r="F8" s="26">
        <f>C8-E8</f>
        <v>339712.56999999995</v>
      </c>
      <c r="G8" s="26">
        <v>-100000</v>
      </c>
      <c r="H8" s="26">
        <f>F8+G8</f>
        <v>239712.56999999995</v>
      </c>
    </row>
    <row r="9" spans="2:8" x14ac:dyDescent="0.25">
      <c r="B9" s="16" t="s">
        <v>47</v>
      </c>
      <c r="C9" s="17">
        <v>82000</v>
      </c>
      <c r="D9" s="12"/>
      <c r="E9" s="18">
        <v>81591.75</v>
      </c>
      <c r="F9" s="13">
        <f>C9-E9</f>
        <v>408.25</v>
      </c>
      <c r="G9" s="13"/>
      <c r="H9" s="13">
        <f>F9+G9</f>
        <v>408.25</v>
      </c>
    </row>
    <row r="10" spans="2:8" x14ac:dyDescent="0.25">
      <c r="B10" s="134" t="s">
        <v>55</v>
      </c>
      <c r="C10" s="137">
        <v>3052050</v>
      </c>
      <c r="D10" s="27" t="s">
        <v>51</v>
      </c>
      <c r="E10" s="20">
        <v>255937.5</v>
      </c>
      <c r="F10" s="119">
        <v>1063857.68</v>
      </c>
      <c r="G10" s="119">
        <v>-500000</v>
      </c>
      <c r="H10" s="119">
        <f>F10+G10</f>
        <v>563857.67999999993</v>
      </c>
    </row>
    <row r="11" spans="2:8" x14ac:dyDescent="0.25">
      <c r="B11" s="135"/>
      <c r="C11" s="138"/>
      <c r="D11" s="30" t="s">
        <v>52</v>
      </c>
      <c r="E11" s="21">
        <v>119625</v>
      </c>
      <c r="F11" s="120"/>
      <c r="G11" s="120"/>
      <c r="H11" s="120"/>
    </row>
    <row r="12" spans="2:8" x14ac:dyDescent="0.25">
      <c r="B12" s="135"/>
      <c r="C12" s="138"/>
      <c r="D12" s="30" t="s">
        <v>53</v>
      </c>
      <c r="E12" s="21">
        <v>412340.97</v>
      </c>
      <c r="F12" s="120"/>
      <c r="G12" s="120"/>
      <c r="H12" s="120"/>
    </row>
    <row r="13" spans="2:8" x14ac:dyDescent="0.25">
      <c r="B13" s="135"/>
      <c r="C13" s="138"/>
      <c r="D13" s="30" t="s">
        <v>54</v>
      </c>
      <c r="E13" s="21">
        <v>377498.74</v>
      </c>
      <c r="F13" s="120"/>
      <c r="G13" s="120"/>
      <c r="H13" s="120"/>
    </row>
    <row r="14" spans="2:8" x14ac:dyDescent="0.25">
      <c r="B14" s="135"/>
      <c r="C14" s="138"/>
      <c r="D14" s="30"/>
      <c r="E14" s="21">
        <v>822790.11</v>
      </c>
      <c r="F14" s="120"/>
      <c r="G14" s="120"/>
      <c r="H14" s="120"/>
    </row>
    <row r="15" spans="2:8" x14ac:dyDescent="0.25">
      <c r="B15" s="135"/>
      <c r="C15" s="138"/>
      <c r="D15" s="12"/>
      <c r="E15" s="22">
        <f>(SUM(E10:E14))</f>
        <v>1988192.3199999998</v>
      </c>
      <c r="F15" s="121"/>
      <c r="G15" s="121"/>
      <c r="H15" s="121"/>
    </row>
    <row r="16" spans="2:8" x14ac:dyDescent="0.25">
      <c r="B16" s="135"/>
      <c r="C16" s="138"/>
      <c r="D16" s="140" t="s">
        <v>56</v>
      </c>
      <c r="E16" s="141"/>
      <c r="F16" s="124">
        <f>H10-E21</f>
        <v>-773901.44000000018</v>
      </c>
      <c r="G16" s="125"/>
      <c r="H16" s="126"/>
    </row>
    <row r="17" spans="2:8" x14ac:dyDescent="0.25">
      <c r="B17" s="135"/>
      <c r="C17" s="138"/>
      <c r="D17" s="27" t="s">
        <v>57</v>
      </c>
      <c r="E17" s="20">
        <v>144565.23000000001</v>
      </c>
      <c r="F17" s="127"/>
      <c r="G17" s="128"/>
      <c r="H17" s="129"/>
    </row>
    <row r="18" spans="2:8" x14ac:dyDescent="0.25">
      <c r="B18" s="135"/>
      <c r="C18" s="138"/>
      <c r="D18" s="30" t="s">
        <v>61</v>
      </c>
      <c r="E18" s="21">
        <v>521124.77</v>
      </c>
      <c r="F18" s="127"/>
      <c r="G18" s="128"/>
      <c r="H18" s="129"/>
    </row>
    <row r="19" spans="2:8" x14ac:dyDescent="0.25">
      <c r="B19" s="135"/>
      <c r="C19" s="138"/>
      <c r="D19" s="30" t="s">
        <v>60</v>
      </c>
      <c r="E19" s="21">
        <v>383667.25</v>
      </c>
      <c r="F19" s="127"/>
      <c r="G19" s="128"/>
      <c r="H19" s="129"/>
    </row>
    <row r="20" spans="2:8" x14ac:dyDescent="0.25">
      <c r="B20" s="135"/>
      <c r="C20" s="138"/>
      <c r="D20" s="30" t="s">
        <v>58</v>
      </c>
      <c r="E20" s="21">
        <v>288401.87</v>
      </c>
      <c r="F20" s="127"/>
      <c r="G20" s="128"/>
      <c r="H20" s="129"/>
    </row>
    <row r="21" spans="2:8" x14ac:dyDescent="0.25">
      <c r="B21" s="135"/>
      <c r="C21" s="138"/>
      <c r="D21" s="12"/>
      <c r="E21" s="22">
        <f>SUM(E17:E20)</f>
        <v>1337759.1200000001</v>
      </c>
      <c r="F21" s="127"/>
      <c r="G21" s="128"/>
      <c r="H21" s="129"/>
    </row>
    <row r="22" spans="2:8" x14ac:dyDescent="0.25">
      <c r="B22" s="135"/>
      <c r="C22" s="138"/>
      <c r="D22" s="140" t="s">
        <v>59</v>
      </c>
      <c r="E22" s="141"/>
      <c r="F22" s="127"/>
      <c r="G22" s="128"/>
      <c r="H22" s="129"/>
    </row>
    <row r="23" spans="2:8" x14ac:dyDescent="0.25">
      <c r="B23" s="135"/>
      <c r="C23" s="138"/>
      <c r="D23" s="19" t="s">
        <v>57</v>
      </c>
      <c r="E23" s="20">
        <v>144565.23000000001</v>
      </c>
      <c r="F23" s="127"/>
      <c r="G23" s="128"/>
      <c r="H23" s="129"/>
    </row>
    <row r="24" spans="2:8" x14ac:dyDescent="0.25">
      <c r="B24" s="135"/>
      <c r="C24" s="138"/>
      <c r="D24" s="3" t="s">
        <v>60</v>
      </c>
      <c r="E24" s="21">
        <v>383667.25</v>
      </c>
      <c r="F24" s="127"/>
      <c r="G24" s="128"/>
      <c r="H24" s="129"/>
    </row>
    <row r="25" spans="2:8" x14ac:dyDescent="0.25">
      <c r="B25" s="135"/>
      <c r="C25" s="138"/>
      <c r="D25" s="3"/>
      <c r="E25" s="29">
        <f>SUM(E23:E24)</f>
        <v>528232.48</v>
      </c>
      <c r="F25" s="127"/>
      <c r="G25" s="128"/>
      <c r="H25" s="129"/>
    </row>
    <row r="26" spans="2:8" x14ac:dyDescent="0.25">
      <c r="B26" s="136"/>
      <c r="C26" s="139"/>
      <c r="D26" s="122" t="s">
        <v>64</v>
      </c>
      <c r="E26" s="123"/>
      <c r="F26" s="130"/>
      <c r="G26" s="131"/>
      <c r="H26" s="132"/>
    </row>
    <row r="27" spans="2:8" x14ac:dyDescent="0.25">
      <c r="E27" s="9"/>
      <c r="F27" s="10"/>
      <c r="G27" s="10"/>
    </row>
    <row r="28" spans="2:8" x14ac:dyDescent="0.25">
      <c r="E28" s="9"/>
      <c r="F28" s="10"/>
      <c r="G28" s="10"/>
    </row>
    <row r="29" spans="2:8" x14ac:dyDescent="0.25">
      <c r="E29" s="9"/>
      <c r="F29" s="10"/>
      <c r="G29" s="10"/>
    </row>
    <row r="30" spans="2:8" x14ac:dyDescent="0.25">
      <c r="E30" s="9"/>
      <c r="F30" s="10"/>
      <c r="G30" s="10"/>
    </row>
    <row r="31" spans="2:8" x14ac:dyDescent="0.25">
      <c r="E31" s="9"/>
      <c r="F31" s="10"/>
      <c r="G31" s="10"/>
    </row>
    <row r="32" spans="2:8" x14ac:dyDescent="0.25">
      <c r="E32" s="9"/>
      <c r="F32" s="10"/>
      <c r="G32" s="10"/>
    </row>
    <row r="33" spans="5:7" x14ac:dyDescent="0.25">
      <c r="E33" s="9"/>
      <c r="F33" s="10"/>
      <c r="G33" s="10"/>
    </row>
    <row r="34" spans="5:7" x14ac:dyDescent="0.25">
      <c r="E34" s="9"/>
      <c r="F34" s="10"/>
      <c r="G34" s="10"/>
    </row>
    <row r="35" spans="5:7" x14ac:dyDescent="0.25">
      <c r="E35" s="9"/>
      <c r="F35" s="10"/>
      <c r="G35" s="10"/>
    </row>
    <row r="36" spans="5:7" x14ac:dyDescent="0.25">
      <c r="E36" s="9"/>
      <c r="F36" s="10"/>
      <c r="G36" s="10"/>
    </row>
    <row r="37" spans="5:7" x14ac:dyDescent="0.25">
      <c r="E37" s="9"/>
      <c r="F37" s="10"/>
      <c r="G37" s="10"/>
    </row>
  </sheetData>
  <mergeCells count="10">
    <mergeCell ref="H10:H15"/>
    <mergeCell ref="D26:E26"/>
    <mergeCell ref="F16:H26"/>
    <mergeCell ref="D7:E7"/>
    <mergeCell ref="B10:B26"/>
    <mergeCell ref="C10:C26"/>
    <mergeCell ref="D16:E16"/>
    <mergeCell ref="D22:E22"/>
    <mergeCell ref="F10:F15"/>
    <mergeCell ref="G10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Arkusz3</vt:lpstr>
      <vt:lpstr>Arkusz2</vt:lpstr>
      <vt:lpstr>Arkusz1</vt:lpstr>
      <vt:lpstr>Arkusz3!Obszar_wydruku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Kalarus</dc:creator>
  <cp:lastModifiedBy>Iwona Kubicka</cp:lastModifiedBy>
  <cp:lastPrinted>2025-06-04T08:02:08Z</cp:lastPrinted>
  <dcterms:created xsi:type="dcterms:W3CDTF">2024-01-04T08:50:19Z</dcterms:created>
  <dcterms:modified xsi:type="dcterms:W3CDTF">2025-06-17T12:06:28Z</dcterms:modified>
</cp:coreProperties>
</file>